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rst\Desktop\МЕНЮ ДЛЯ САЙТА 24-25\"/>
    </mc:Choice>
  </mc:AlternateContent>
  <bookViews>
    <workbookView xWindow="240" yWindow="135" windowWidth="11355" windowHeight="6150" activeTab="1"/>
  </bookViews>
  <sheets>
    <sheet name="03.10.2025" sheetId="1" r:id="rId1"/>
    <sheet name="1" sheetId="3" r:id="rId2"/>
    <sheet name="Dop" sheetId="2" r:id="rId3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'1'!$C$11</definedName>
    <definedName name="О_К">'1'!$C$19</definedName>
    <definedName name="Обед_имя">'1'!$A$11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'03.10.2025'!$A$3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D26" i="1" l="1"/>
  <c r="CD16" i="1"/>
  <c r="AA29" i="1"/>
  <c r="AF29" i="1"/>
  <c r="V29" i="1"/>
  <c r="CO29" i="1"/>
  <c r="CL29" i="1"/>
  <c r="CI29" i="1"/>
  <c r="AI29" i="1"/>
  <c r="AE29" i="1"/>
  <c r="AD29" i="1"/>
  <c r="AC29" i="1"/>
  <c r="AB29" i="1"/>
  <c r="Z29" i="1"/>
  <c r="Y29" i="1"/>
  <c r="X29" i="1"/>
  <c r="W29" i="1"/>
  <c r="I29" i="1"/>
  <c r="H29" i="1"/>
  <c r="G29" i="1"/>
  <c r="F29" i="1"/>
  <c r="E29" i="1"/>
  <c r="D29" i="1"/>
  <c r="A25" i="1"/>
  <c r="C25" i="1"/>
  <c r="A24" i="1"/>
  <c r="C24" i="1"/>
  <c r="A23" i="1"/>
  <c r="C23" i="1"/>
  <c r="A22" i="1"/>
  <c r="C22" i="1"/>
  <c r="A21" i="1"/>
  <c r="C21" i="1"/>
  <c r="A20" i="1"/>
  <c r="C20" i="1"/>
  <c r="A19" i="1"/>
  <c r="C19" i="1"/>
  <c r="A18" i="1"/>
  <c r="C18" i="1"/>
  <c r="A15" i="1"/>
  <c r="C15" i="1"/>
  <c r="A14" i="1"/>
  <c r="C14" i="1"/>
  <c r="A13" i="1"/>
  <c r="C13" i="1"/>
  <c r="A12" i="1"/>
  <c r="C12" i="1"/>
  <c r="A11" i="1"/>
  <c r="C11" i="1"/>
  <c r="B3" i="1"/>
</calcChain>
</file>

<file path=xl/sharedStrings.xml><?xml version="1.0" encoding="utf-8"?>
<sst xmlns="http://schemas.openxmlformats.org/spreadsheetml/2006/main" count="170" uniqueCount="154">
  <si>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</si>
  <si>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</si>
  <si>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</si>
  <si>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</si>
  <si>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</si>
  <si>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</si>
  <si>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</si>
  <si>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</si>
  <si>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</si>
  <si>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</si>
  <si>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</si>
  <si>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</si>
  <si>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</si>
  <si>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</si>
  <si>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</si>
  <si>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</si>
  <si>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</si>
  <si>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</si>
  <si>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</si>
  <si>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</si>
  <si>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</si>
  <si>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</si>
  <si>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</si>
  <si>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</si>
  <si>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</si>
  <si>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</si>
  <si>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</si>
  <si>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</si>
  <si>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</si>
  <si>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</si>
  <si>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</si>
  <si>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</si>
  <si>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</si>
  <si>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</si>
  <si>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</si>
  <si>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</si>
  <si>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</si>
  <si>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</si>
  <si>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</si>
  <si>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</si>
  <si>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</si>
  <si>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</si>
  <si>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</si>
  <si>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</si>
  <si>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</si>
  <si>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</si>
  <si>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</si>
  <si>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</si>
  <si>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</si>
  <si>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</si>
  <si>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</si>
  <si>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</si>
  <si>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</si>
  <si>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</si>
  <si>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</si>
  <si>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</si>
  <si>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</si>
  <si>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</si>
  <si>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</si>
  <si>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</si>
  <si>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</si>
  <si>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</si>
  <si>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</si>
  <si>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</si>
  <si>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</si>
  <si>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</si>
  <si>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</si>
  <si>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</si>
  <si>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</si>
  <si>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</si>
  <si>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</si>
  <si>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</si>
  <si>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</si>
  <si>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</si>
  <si>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</si>
  <si>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</si>
  <si>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</si>
  <si>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</si>
  <si>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</si>
  <si>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</si>
  <si>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</si>
  <si>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</si>
  <si>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</si>
  <si>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</si>
  <si>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</si>
  <si>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</si>
  <si>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Цена, руб.</t>
  </si>
  <si>
    <t>А,мкг</t>
  </si>
  <si>
    <t>ГБОУ СО "Серовская ШИ, реализующая АООП"</t>
  </si>
  <si>
    <t>Утверждаю</t>
  </si>
  <si>
    <t>________Ахмедзянова С.В.</t>
  </si>
  <si>
    <t>7-10 (льготн)</t>
  </si>
  <si>
    <t>СанПиН 2.3/2.4.3590-20  7-11 лет</t>
  </si>
  <si>
    <t>Завтрак</t>
  </si>
  <si>
    <t>Каша манная молочная с маслом сливочным</t>
  </si>
  <si>
    <t>Масло сливочное</t>
  </si>
  <si>
    <t>Какао с молоком</t>
  </si>
  <si>
    <t>Хлеб пшеничный</t>
  </si>
  <si>
    <t>Хлеб ржаной</t>
  </si>
  <si>
    <t>Итого за 'Завтрак'</t>
  </si>
  <si>
    <t>Обед</t>
  </si>
  <si>
    <t>Щи из свежей капусты со сметаной</t>
  </si>
  <si>
    <t>Мясо свинины отварное (35 г) (35 г)</t>
  </si>
  <si>
    <t>Суфле из печени</t>
  </si>
  <si>
    <t>Картофель отварной</t>
  </si>
  <si>
    <t xml:space="preserve">Соус красный с луком и огурцами  </t>
  </si>
  <si>
    <t>Напиток с витаминами Витошка</t>
  </si>
  <si>
    <t>Вафли с фрукт. ягодными начинками  (45 г)</t>
  </si>
  <si>
    <t>Итого за 'Обед'</t>
  </si>
  <si>
    <t>Итого за день</t>
  </si>
  <si>
    <t>Норма (СанПиН 2.3/2.4.3590-20  7-11 лет)</t>
  </si>
  <si>
    <t>Отклонение</t>
  </si>
  <si>
    <t>Содержание, % от калорийности</t>
  </si>
  <si>
    <t>03.10.2025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</si>
  <si>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</si>
  <si>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</si>
  <si>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</si>
  <si>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</si>
  <si>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</si>
  <si>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</si>
  <si>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</si>
  <si>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</si>
  <si>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</si>
  <si>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</si>
  <si>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</si>
  <si>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</si>
  <si>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</si>
  <si>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</si>
  <si>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</si>
  <si>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</si>
  <si>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</si>
  <si>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</si>
  <si>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</si>
  <si>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</si>
  <si>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</si>
  <si>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</si>
  <si>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</si>
  <si>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</si>
  <si>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5/4</t>
  </si>
  <si>
    <t>36/10</t>
  </si>
  <si>
    <t>6/2</t>
  </si>
  <si>
    <t>52/8</t>
  </si>
  <si>
    <t>1/3</t>
  </si>
  <si>
    <t>8/11</t>
  </si>
  <si>
    <t/>
  </si>
  <si>
    <t>03.10.2025г</t>
  </si>
  <si>
    <t>ГБОУ СО"Серовская ШИ,реализующая АООП"</t>
  </si>
  <si>
    <t>Хлеб белый</t>
  </si>
  <si>
    <t>Хлеб черный</t>
  </si>
  <si>
    <t xml:space="preserve">Вафли с фрукт. ягодными начинками  </t>
  </si>
  <si>
    <t>Щи из свежей капусты со сметаной,мясо свинины отварное</t>
  </si>
  <si>
    <t>285</t>
  </si>
  <si>
    <t>Картофель отварной ,соус красный с луком и огурцами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</si>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</sst>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17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quotePrefix="1" applyFont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/>
    <xf numFmtId="0" fontId="4" fillId="0" borderId="9" xfId="0" applyFont="1" applyBorder="1"/>
    <xf numFmtId="0" fontId="4" fillId="0" borderId="9" xfId="0" applyFont="1" applyBorder="1" applyAlignment="1">
      <alignment wrapText="1"/>
    </xf>
    <xf numFmtId="2" fontId="4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0" fillId="0" borderId="0" xfId="0" quotePrefix="1"/>
    <xf numFmtId="0" fontId="7" fillId="0" borderId="0" xfId="1"/>
    <xf numFmtId="0" fontId="7" fillId="2" borderId="3" xfId="1" applyFill="1" applyBorder="1" applyAlignment="1" applyProtection="1">
      <protection locked="0"/>
    </xf>
    <xf numFmtId="0" fontId="7" fillId="2" borderId="8" xfId="1" applyFill="1" applyBorder="1" applyAlignment="1" applyProtection="1">
      <protection locked="0"/>
    </xf>
    <xf numFmtId="0" fontId="7" fillId="0" borderId="10" xfId="1" applyBorder="1" applyAlignment="1" applyProtection="1">
      <protection locked="0"/>
    </xf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1" xfId="1" applyBorder="1" applyAlignment="1">
      <alignment horizontal="center"/>
    </xf>
    <xf numFmtId="0" fontId="7" fillId="0" borderId="12" xfId="1" applyBorder="1" applyAlignment="1">
      <alignment horizontal="center"/>
    </xf>
    <xf numFmtId="0" fontId="7" fillId="0" borderId="13" xfId="1" applyBorder="1" applyAlignment="1">
      <alignment horizontal="center"/>
    </xf>
    <xf numFmtId="0" fontId="7" fillId="0" borderId="14" xfId="1" applyBorder="1"/>
    <xf numFmtId="0" fontId="7" fillId="0" borderId="15" xfId="1" applyBorder="1"/>
    <xf numFmtId="0" fontId="7" fillId="2" borderId="15" xfId="1" applyFill="1" applyBorder="1" applyAlignment="1" applyProtection="1">
      <alignment wrapText="1"/>
      <protection locked="0"/>
    </xf>
    <xf numFmtId="49" fontId="7" fillId="2" borderId="15" xfId="1" applyNumberFormat="1" applyFill="1" applyBorder="1" applyProtection="1">
      <protection locked="0"/>
    </xf>
    <xf numFmtId="2" fontId="7" fillId="2" borderId="15" xfId="1" applyNumberFormat="1" applyFill="1" applyBorder="1" applyProtection="1">
      <protection locked="0"/>
    </xf>
    <xf numFmtId="1" fontId="7" fillId="2" borderId="15" xfId="1" applyNumberFormat="1" applyFill="1" applyBorder="1" applyProtection="1">
      <protection locked="0"/>
    </xf>
    <xf numFmtId="1" fontId="7" fillId="2" borderId="16" xfId="1" applyNumberFormat="1" applyFill="1" applyBorder="1" applyProtection="1">
      <protection locked="0"/>
    </xf>
    <xf numFmtId="0" fontId="7" fillId="0" borderId="17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18" xfId="1" applyNumberFormat="1" applyFill="1" applyBorder="1" applyProtection="1">
      <protection locked="0"/>
    </xf>
    <xf numFmtId="0" fontId="7" fillId="0" borderId="2" xfId="1" applyBorder="1"/>
    <xf numFmtId="0" fontId="7" fillId="0" borderId="19" xfId="1" applyBorder="1"/>
    <xf numFmtId="0" fontId="7" fillId="2" borderId="20" xfId="1" applyFill="1" applyBorder="1" applyProtection="1">
      <protection locked="0"/>
    </xf>
    <xf numFmtId="0" fontId="7" fillId="2" borderId="20" xfId="1" applyFill="1" applyBorder="1" applyAlignment="1" applyProtection="1">
      <alignment wrapText="1"/>
      <protection locked="0"/>
    </xf>
    <xf numFmtId="49" fontId="7" fillId="2" borderId="20" xfId="1" applyNumberFormat="1" applyFill="1" applyBorder="1" applyProtection="1">
      <protection locked="0"/>
    </xf>
    <xf numFmtId="2" fontId="7" fillId="2" borderId="20" xfId="1" applyNumberFormat="1" applyFill="1" applyBorder="1" applyProtection="1">
      <protection locked="0"/>
    </xf>
    <xf numFmtId="1" fontId="7" fillId="2" borderId="20" xfId="1" applyNumberFormat="1" applyFill="1" applyBorder="1" applyProtection="1">
      <protection locked="0"/>
    </xf>
    <xf numFmtId="1" fontId="7" fillId="2" borderId="21" xfId="1" applyNumberFormat="1" applyFill="1" applyBorder="1" applyProtection="1">
      <protection locked="0"/>
    </xf>
    <xf numFmtId="0" fontId="7" fillId="0" borderId="22" xfId="1" applyBorder="1"/>
    <xf numFmtId="0" fontId="7" fillId="2" borderId="22" xfId="1" applyFill="1" applyBorder="1" applyAlignment="1" applyProtection="1">
      <alignment wrapText="1"/>
      <protection locked="0"/>
    </xf>
    <xf numFmtId="49" fontId="7" fillId="2" borderId="22" xfId="1" applyNumberFormat="1" applyFill="1" applyBorder="1" applyProtection="1">
      <protection locked="0"/>
    </xf>
    <xf numFmtId="2" fontId="7" fillId="2" borderId="22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1" fontId="7" fillId="2" borderId="23" xfId="1" applyNumberFormat="1" applyFill="1" applyBorder="1" applyProtection="1">
      <protection locked="0"/>
    </xf>
    <xf numFmtId="0" fontId="7" fillId="2" borderId="9" xfId="1" applyFill="1" applyBorder="1" applyProtection="1">
      <protection locked="0"/>
    </xf>
    <xf numFmtId="0" fontId="7" fillId="2" borderId="9" xfId="1" applyFill="1" applyBorder="1" applyAlignment="1" applyProtection="1">
      <alignment wrapText="1"/>
      <protection locked="0"/>
    </xf>
    <xf numFmtId="49" fontId="7" fillId="2" borderId="9" xfId="1" applyNumberFormat="1" applyFill="1" applyBorder="1" applyProtection="1">
      <protection locked="0"/>
    </xf>
    <xf numFmtId="2" fontId="7" fillId="2" borderId="9" xfId="1" applyNumberFormat="1" applyFill="1" applyBorder="1" applyProtection="1">
      <protection locked="0"/>
    </xf>
    <xf numFmtId="1" fontId="7" fillId="2" borderId="9" xfId="1" applyNumberFormat="1" applyFill="1" applyBorder="1" applyProtection="1">
      <protection locked="0"/>
    </xf>
    <xf numFmtId="1" fontId="7" fillId="2" borderId="24" xfId="1" applyNumberFormat="1" applyFill="1" applyBorder="1" applyProtection="1">
      <protection locked="0"/>
    </xf>
    <xf numFmtId="49" fontId="7" fillId="0" borderId="0" xfId="1" applyNumberFormat="1"/>
    <xf numFmtId="0" fontId="7" fillId="2" borderId="15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0" fontId="7" fillId="2" borderId="22" xfId="1" quotePrefix="1" applyFill="1" applyBorder="1" applyProtection="1">
      <protection locked="0"/>
    </xf>
    <xf numFmtId="0" fontId="7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Q1849"/>
  <sheetViews>
    <sheetView zoomScaleNormal="100" workbookViewId="0"/>
  </sheetViews>
  <sheetFormatPr defaultColWidth="0" defaultRowHeight="15.75" x14ac:dyDescent="0.25"/>
  <cols>
    <col min="1" max="1" width="4" style="1" customWidth="1"/>
    <col min="2" max="2" width="25.7109375" style="17" customWidth="1"/>
    <col min="3" max="3" width="7.28515625" style="1" customWidth="1"/>
    <col min="4" max="4" width="5.85546875" style="1" customWidth="1"/>
    <col min="5" max="5" width="10.140625" style="1" customWidth="1"/>
    <col min="6" max="6" width="6.28515625" style="1" customWidth="1"/>
    <col min="7" max="7" width="10.7109375" style="1" customWidth="1"/>
    <col min="8" max="8" width="7" style="1" customWidth="1"/>
    <col min="9" max="9" width="8.28515625" style="1" customWidth="1"/>
    <col min="10" max="21" width="0" style="1" hidden="1" customWidth="1"/>
    <col min="22" max="22" width="4.85546875" style="1" hidden="1" customWidth="1"/>
    <col min="23" max="25" width="5.7109375" style="1" customWidth="1"/>
    <col min="26" max="26" width="4.7109375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79" width="0" style="1" hidden="1" customWidth="1"/>
    <col min="80" max="80" width="0.28515625" style="1" hidden="1" customWidth="1"/>
    <col min="81" max="81" width="7" style="10" hidden="1" customWidth="1"/>
    <col min="82" max="16384" width="0" style="1" hidden="1"/>
  </cols>
  <sheetData>
    <row r="1" spans="1:95" ht="0.75" customHeight="1" x14ac:dyDescent="0.25">
      <c r="B1" s="1"/>
      <c r="CC1" s="1"/>
    </row>
    <row r="2" spans="1:95" ht="20.25" customHeight="1" x14ac:dyDescent="0.45">
      <c r="A2" s="18" t="s">
        <v>7</v>
      </c>
      <c r="B2" s="18"/>
      <c r="C2" s="18"/>
      <c r="D2" s="18"/>
      <c r="E2" s="18"/>
      <c r="F2" s="18"/>
      <c r="G2" s="18"/>
      <c r="H2" s="18"/>
      <c r="I2" s="18"/>
      <c r="Z2" s="1" t="s">
        <v>89</v>
      </c>
      <c r="CC2" s="1"/>
    </row>
    <row r="3" spans="1:95" s="7" customFormat="1" x14ac:dyDescent="0.25">
      <c r="A3" s="8"/>
      <c r="B3" s="8" t="str">
        <f>"3 октября 2025 г."</f>
        <v>3 октября 2025 г.</v>
      </c>
      <c r="C3" s="8"/>
      <c r="D3" s="9"/>
      <c r="E3" s="8"/>
      <c r="F3" s="8"/>
      <c r="G3" s="8"/>
      <c r="H3" s="8"/>
      <c r="I3" s="8"/>
      <c r="Z3" s="7" t="s">
        <v>90</v>
      </c>
    </row>
    <row r="4" spans="1:95" hidden="1" x14ac:dyDescent="0.25">
      <c r="B4" s="1"/>
      <c r="CC4" s="1"/>
    </row>
    <row r="5" spans="1:95" x14ac:dyDescent="0.25">
      <c r="B5" s="2"/>
      <c r="C5" s="6" t="s">
        <v>88</v>
      </c>
      <c r="D5" s="3"/>
      <c r="E5" s="3"/>
      <c r="F5" s="3"/>
      <c r="G5" s="3"/>
      <c r="H5" s="3"/>
      <c r="I5" s="3"/>
      <c r="CC5" s="1"/>
    </row>
    <row r="6" spans="1:95" ht="7.5" customHeight="1" x14ac:dyDescent="0.25">
      <c r="B6" s="1"/>
      <c r="CC6" s="1"/>
    </row>
    <row r="7" spans="1:95" hidden="1" x14ac:dyDescent="0.25">
      <c r="B7" s="1"/>
      <c r="CC7" s="1"/>
    </row>
    <row r="8" spans="1:95" s="5" customFormat="1" ht="14.25" customHeight="1" x14ac:dyDescent="0.25">
      <c r="A8" s="19" t="s">
        <v>76</v>
      </c>
      <c r="B8" s="21" t="s">
        <v>0</v>
      </c>
      <c r="C8" s="21" t="s">
        <v>6</v>
      </c>
      <c r="D8" s="21" t="s">
        <v>2</v>
      </c>
      <c r="E8" s="21"/>
      <c r="F8" s="21" t="s">
        <v>9</v>
      </c>
      <c r="G8" s="21"/>
      <c r="H8" s="21" t="s">
        <v>8</v>
      </c>
      <c r="I8" s="27" t="s">
        <v>5</v>
      </c>
      <c r="J8" s="5" t="s">
        <v>10</v>
      </c>
      <c r="K8" s="5" t="s">
        <v>11</v>
      </c>
      <c r="L8" s="5" t="s">
        <v>74</v>
      </c>
      <c r="M8" s="5" t="s">
        <v>12</v>
      </c>
      <c r="N8" s="5" t="s">
        <v>13</v>
      </c>
      <c r="O8" s="5" t="s">
        <v>14</v>
      </c>
      <c r="P8" s="5" t="s">
        <v>15</v>
      </c>
      <c r="Q8" s="5" t="s">
        <v>16</v>
      </c>
      <c r="R8" s="5" t="s">
        <v>17</v>
      </c>
      <c r="S8" s="5" t="s">
        <v>18</v>
      </c>
      <c r="T8" s="5" t="s">
        <v>19</v>
      </c>
      <c r="U8" s="5" t="s">
        <v>20</v>
      </c>
      <c r="V8" s="5" t="s">
        <v>21</v>
      </c>
      <c r="W8" s="24" t="s">
        <v>75</v>
      </c>
      <c r="X8" s="24"/>
      <c r="Y8" s="24"/>
      <c r="Z8" s="24"/>
      <c r="AA8" s="25" t="s">
        <v>77</v>
      </c>
      <c r="AB8" s="25"/>
      <c r="AC8" s="25"/>
      <c r="AD8" s="25"/>
      <c r="AE8" s="25"/>
      <c r="AF8" s="25"/>
      <c r="AG8" s="25"/>
      <c r="AH8" s="25"/>
      <c r="AI8" s="26"/>
      <c r="AJ8" s="5" t="s">
        <v>30</v>
      </c>
      <c r="AK8" s="5" t="s">
        <v>31</v>
      </c>
      <c r="AL8" s="5" t="s">
        <v>32</v>
      </c>
      <c r="AM8" s="5" t="s">
        <v>33</v>
      </c>
      <c r="AN8" s="5" t="s">
        <v>34</v>
      </c>
      <c r="AO8" s="5" t="s">
        <v>35</v>
      </c>
      <c r="AP8" s="5" t="s">
        <v>36</v>
      </c>
      <c r="AQ8" s="5" t="s">
        <v>37</v>
      </c>
      <c r="AR8" s="5" t="s">
        <v>38</v>
      </c>
      <c r="AS8" s="5" t="s">
        <v>39</v>
      </c>
      <c r="AT8" s="5" t="s">
        <v>40</v>
      </c>
      <c r="AU8" s="5" t="s">
        <v>41</v>
      </c>
      <c r="AV8" s="5" t="s">
        <v>42</v>
      </c>
      <c r="AW8" s="5" t="s">
        <v>43</v>
      </c>
      <c r="AX8" s="5" t="s">
        <v>44</v>
      </c>
      <c r="AY8" s="5" t="s">
        <v>45</v>
      </c>
      <c r="AZ8" s="5" t="s">
        <v>46</v>
      </c>
      <c r="BA8" s="5" t="s">
        <v>47</v>
      </c>
      <c r="BB8" s="5" t="s">
        <v>48</v>
      </c>
      <c r="BC8" s="5" t="s">
        <v>49</v>
      </c>
      <c r="BD8" s="5" t="s">
        <v>50</v>
      </c>
      <c r="BE8" s="5" t="s">
        <v>51</v>
      </c>
      <c r="BF8" s="5" t="s">
        <v>52</v>
      </c>
      <c r="BG8" s="5" t="s">
        <v>53</v>
      </c>
      <c r="BH8" s="5" t="s">
        <v>54</v>
      </c>
      <c r="BI8" s="5" t="s">
        <v>55</v>
      </c>
      <c r="BJ8" s="5" t="s">
        <v>56</v>
      </c>
      <c r="BK8" s="5" t="s">
        <v>57</v>
      </c>
      <c r="BL8" s="5" t="s">
        <v>58</v>
      </c>
      <c r="BM8" s="5" t="s">
        <v>59</v>
      </c>
      <c r="BN8" s="5" t="s">
        <v>60</v>
      </c>
      <c r="BO8" s="5" t="s">
        <v>61</v>
      </c>
      <c r="BP8" s="5" t="s">
        <v>62</v>
      </c>
      <c r="BQ8" s="5" t="s">
        <v>63</v>
      </c>
      <c r="BR8" s="5" t="s">
        <v>64</v>
      </c>
      <c r="BS8" s="5" t="s">
        <v>65</v>
      </c>
      <c r="BT8" s="5" t="s">
        <v>66</v>
      </c>
      <c r="BU8" s="5" t="s">
        <v>67</v>
      </c>
      <c r="BV8" s="5" t="s">
        <v>68</v>
      </c>
      <c r="BW8" s="5" t="s">
        <v>69</v>
      </c>
      <c r="BX8" s="5" t="s">
        <v>70</v>
      </c>
      <c r="BY8" s="5" t="s">
        <v>71</v>
      </c>
      <c r="BZ8" s="5" t="s">
        <v>72</v>
      </c>
      <c r="CA8" s="5" t="s">
        <v>73</v>
      </c>
      <c r="CB8" s="13"/>
      <c r="CC8" s="22" t="s">
        <v>86</v>
      </c>
    </row>
    <row r="9" spans="1:95" s="5" customFormat="1" ht="15.75" customHeight="1" x14ac:dyDescent="0.25">
      <c r="A9" s="20"/>
      <c r="B9" s="21"/>
      <c r="C9" s="21"/>
      <c r="D9" s="4" t="s">
        <v>1</v>
      </c>
      <c r="E9" s="4" t="s">
        <v>3</v>
      </c>
      <c r="F9" s="4" t="s">
        <v>1</v>
      </c>
      <c r="G9" s="4" t="s">
        <v>4</v>
      </c>
      <c r="H9" s="21"/>
      <c r="I9" s="28"/>
      <c r="W9" s="12" t="s">
        <v>22</v>
      </c>
      <c r="X9" s="12" t="s">
        <v>23</v>
      </c>
      <c r="Y9" s="12" t="s">
        <v>24</v>
      </c>
      <c r="Z9" s="12" t="s">
        <v>25</v>
      </c>
      <c r="AA9" s="12" t="s">
        <v>87</v>
      </c>
      <c r="AB9" s="12" t="s">
        <v>26</v>
      </c>
      <c r="AC9" s="12" t="s">
        <v>78</v>
      </c>
      <c r="AD9" s="12" t="s">
        <v>79</v>
      </c>
      <c r="AE9" s="12" t="s">
        <v>80</v>
      </c>
      <c r="AF9" s="12" t="s">
        <v>27</v>
      </c>
      <c r="AG9" s="12" t="s">
        <v>28</v>
      </c>
      <c r="AH9" s="12" t="s">
        <v>29</v>
      </c>
      <c r="AI9" s="14" t="s">
        <v>81</v>
      </c>
      <c r="CB9" s="13"/>
      <c r="CC9" s="23"/>
    </row>
    <row r="10" spans="1:95" s="5" customFormat="1" ht="15" x14ac:dyDescent="0.25">
      <c r="B10" s="29" t="s">
        <v>93</v>
      </c>
      <c r="C10" s="11"/>
      <c r="D10" s="11"/>
      <c r="E10" s="11"/>
      <c r="F10" s="11"/>
      <c r="G10" s="11"/>
      <c r="H10" s="11"/>
      <c r="I10" s="11"/>
      <c r="CC10" s="11"/>
    </row>
    <row r="11" spans="1:95" s="33" customFormat="1" ht="30" x14ac:dyDescent="0.25">
      <c r="A11" s="33" t="str">
        <f>"5/4"</f>
        <v>5/4</v>
      </c>
      <c r="B11" s="34" t="s">
        <v>94</v>
      </c>
      <c r="C11" s="35" t="str">
        <f>"180"</f>
        <v>180</v>
      </c>
      <c r="D11" s="35">
        <v>4.96</v>
      </c>
      <c r="E11" s="35">
        <v>2.31</v>
      </c>
      <c r="F11" s="35">
        <v>4.7699999999999996</v>
      </c>
      <c r="G11" s="35">
        <v>0.28999999999999998</v>
      </c>
      <c r="H11" s="35">
        <v>26.3</v>
      </c>
      <c r="I11" s="35">
        <v>166.63065255000001</v>
      </c>
      <c r="J11" s="33">
        <v>3.33</v>
      </c>
      <c r="K11" s="33">
        <v>0.08</v>
      </c>
      <c r="L11" s="33">
        <v>0</v>
      </c>
      <c r="M11" s="33">
        <v>0</v>
      </c>
      <c r="N11" s="33">
        <v>7.41</v>
      </c>
      <c r="O11" s="33">
        <v>17.95</v>
      </c>
      <c r="P11" s="33">
        <v>0.94</v>
      </c>
      <c r="Q11" s="33">
        <v>0</v>
      </c>
      <c r="R11" s="33">
        <v>0</v>
      </c>
      <c r="S11" s="33">
        <v>0.08</v>
      </c>
      <c r="T11" s="33">
        <v>1.2</v>
      </c>
      <c r="U11" s="33">
        <v>215.01</v>
      </c>
      <c r="V11" s="33">
        <v>135.22</v>
      </c>
      <c r="W11" s="33">
        <v>90.55</v>
      </c>
      <c r="X11" s="33">
        <v>14.19</v>
      </c>
      <c r="Y11" s="33">
        <v>84.19</v>
      </c>
      <c r="Z11" s="33">
        <v>0.35</v>
      </c>
      <c r="AA11" s="33">
        <v>18.09</v>
      </c>
      <c r="AB11" s="33">
        <v>14.94</v>
      </c>
      <c r="AC11" s="33">
        <v>33.53</v>
      </c>
      <c r="AD11" s="33">
        <v>0.47</v>
      </c>
      <c r="AE11" s="33">
        <v>0.05</v>
      </c>
      <c r="AF11" s="33">
        <v>0.11</v>
      </c>
      <c r="AG11" s="33">
        <v>0.34</v>
      </c>
      <c r="AH11" s="33">
        <v>1.5</v>
      </c>
      <c r="AI11" s="33">
        <v>0.41</v>
      </c>
      <c r="AJ11" s="33">
        <v>0</v>
      </c>
      <c r="AK11" s="33">
        <v>254.73</v>
      </c>
      <c r="AL11" s="33">
        <v>242.39</v>
      </c>
      <c r="AM11" s="33">
        <v>426.16</v>
      </c>
      <c r="AN11" s="33">
        <v>234.89</v>
      </c>
      <c r="AO11" s="33">
        <v>97.32</v>
      </c>
      <c r="AP11" s="33">
        <v>183.1</v>
      </c>
      <c r="AQ11" s="33">
        <v>63.07</v>
      </c>
      <c r="AR11" s="33">
        <v>255.69</v>
      </c>
      <c r="AS11" s="33">
        <v>93.26</v>
      </c>
      <c r="AT11" s="33">
        <v>128.12</v>
      </c>
      <c r="AU11" s="33">
        <v>104.8</v>
      </c>
      <c r="AV11" s="33">
        <v>58.04</v>
      </c>
      <c r="AW11" s="33">
        <v>99.62</v>
      </c>
      <c r="AX11" s="33">
        <v>871.11</v>
      </c>
      <c r="AY11" s="33">
        <v>0</v>
      </c>
      <c r="AZ11" s="33">
        <v>283.17</v>
      </c>
      <c r="BA11" s="33">
        <v>145.31</v>
      </c>
      <c r="BB11" s="33">
        <v>210.72</v>
      </c>
      <c r="BC11" s="33">
        <v>79.14</v>
      </c>
      <c r="BD11" s="33">
        <v>0.09</v>
      </c>
      <c r="BE11" s="33">
        <v>0.04</v>
      </c>
      <c r="BF11" s="33">
        <v>0.02</v>
      </c>
      <c r="BG11" s="33">
        <v>0.05</v>
      </c>
      <c r="BH11" s="33">
        <v>0.05</v>
      </c>
      <c r="BI11" s="33">
        <v>0.25</v>
      </c>
      <c r="BJ11" s="33">
        <v>0</v>
      </c>
      <c r="BK11" s="33">
        <v>0.7</v>
      </c>
      <c r="BL11" s="33">
        <v>0</v>
      </c>
      <c r="BM11" s="33">
        <v>0.22</v>
      </c>
      <c r="BN11" s="33">
        <v>0</v>
      </c>
      <c r="BO11" s="33">
        <v>0</v>
      </c>
      <c r="BP11" s="33">
        <v>0</v>
      </c>
      <c r="BQ11" s="33">
        <v>0.05</v>
      </c>
      <c r="BR11" s="33">
        <v>7.0000000000000007E-2</v>
      </c>
      <c r="BS11" s="33">
        <v>0.56999999999999995</v>
      </c>
      <c r="BT11" s="33">
        <v>0</v>
      </c>
      <c r="BU11" s="33">
        <v>0</v>
      </c>
      <c r="BV11" s="33">
        <v>0.03</v>
      </c>
      <c r="BW11" s="33">
        <v>0</v>
      </c>
      <c r="BX11" s="33">
        <v>0</v>
      </c>
      <c r="BY11" s="33">
        <v>0</v>
      </c>
      <c r="BZ11" s="33">
        <v>0</v>
      </c>
      <c r="CA11" s="33">
        <v>0</v>
      </c>
      <c r="CB11" s="33">
        <v>168.15</v>
      </c>
      <c r="CC11" s="35"/>
      <c r="CE11" s="33">
        <v>20.58</v>
      </c>
      <c r="CG11" s="33">
        <v>33.380000000000003</v>
      </c>
      <c r="CH11" s="33">
        <v>14.46</v>
      </c>
      <c r="CI11" s="33">
        <v>23.92</v>
      </c>
      <c r="CJ11" s="33">
        <v>1875.37</v>
      </c>
      <c r="CK11" s="33">
        <v>844.23</v>
      </c>
      <c r="CL11" s="33">
        <v>1359.8</v>
      </c>
      <c r="CM11" s="33">
        <v>43.77</v>
      </c>
      <c r="CN11" s="33">
        <v>22.87</v>
      </c>
      <c r="CO11" s="33">
        <v>33.32</v>
      </c>
      <c r="CP11" s="33">
        <v>3.94</v>
      </c>
      <c r="CQ11" s="33">
        <v>0.45</v>
      </c>
    </row>
    <row r="12" spans="1:95" s="33" customFormat="1" ht="15" x14ac:dyDescent="0.25">
      <c r="A12" s="33" t="str">
        <f>"-"</f>
        <v>-</v>
      </c>
      <c r="B12" s="34" t="s">
        <v>95</v>
      </c>
      <c r="C12" s="35" t="str">
        <f>"15"</f>
        <v>15</v>
      </c>
      <c r="D12" s="35">
        <v>0.12</v>
      </c>
      <c r="E12" s="35">
        <v>0.12</v>
      </c>
      <c r="F12" s="35">
        <v>10.88</v>
      </c>
      <c r="G12" s="35">
        <v>0</v>
      </c>
      <c r="H12" s="35">
        <v>0.2</v>
      </c>
      <c r="I12" s="35">
        <v>99.096000000000004</v>
      </c>
      <c r="J12" s="33">
        <v>7.07</v>
      </c>
      <c r="K12" s="33">
        <v>0.33</v>
      </c>
      <c r="L12" s="33">
        <v>0</v>
      </c>
      <c r="M12" s="33">
        <v>0</v>
      </c>
      <c r="N12" s="33">
        <v>0.2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0.21</v>
      </c>
      <c r="U12" s="33">
        <v>2.25</v>
      </c>
      <c r="V12" s="33">
        <v>4.5</v>
      </c>
      <c r="W12" s="33">
        <v>3.6</v>
      </c>
      <c r="X12" s="33">
        <v>0</v>
      </c>
      <c r="Y12" s="33">
        <v>4.5</v>
      </c>
      <c r="Z12" s="33">
        <v>0.03</v>
      </c>
      <c r="AA12" s="33">
        <v>60</v>
      </c>
      <c r="AB12" s="33">
        <v>45</v>
      </c>
      <c r="AC12" s="33">
        <v>67.5</v>
      </c>
      <c r="AD12" s="33">
        <v>0.15</v>
      </c>
      <c r="AE12" s="33">
        <v>0</v>
      </c>
      <c r="AF12" s="33">
        <v>0.02</v>
      </c>
      <c r="AG12" s="33">
        <v>0.02</v>
      </c>
      <c r="AH12" s="33">
        <v>0.03</v>
      </c>
      <c r="AI12" s="33">
        <v>0</v>
      </c>
      <c r="AJ12" s="33">
        <v>0</v>
      </c>
      <c r="AK12" s="33">
        <v>6.3</v>
      </c>
      <c r="AL12" s="33">
        <v>6.15</v>
      </c>
      <c r="AM12" s="33">
        <v>11.4</v>
      </c>
      <c r="AN12" s="33">
        <v>6.75</v>
      </c>
      <c r="AO12" s="33">
        <v>2.5499999999999998</v>
      </c>
      <c r="AP12" s="33">
        <v>7.05</v>
      </c>
      <c r="AQ12" s="33">
        <v>6.45</v>
      </c>
      <c r="AR12" s="33">
        <v>6.3</v>
      </c>
      <c r="AS12" s="33">
        <v>5.4</v>
      </c>
      <c r="AT12" s="33">
        <v>3.9</v>
      </c>
      <c r="AU12" s="33">
        <v>8.5500000000000007</v>
      </c>
      <c r="AV12" s="33">
        <v>5.25</v>
      </c>
      <c r="AW12" s="33">
        <v>3.6</v>
      </c>
      <c r="AX12" s="33">
        <v>21.3</v>
      </c>
      <c r="AY12" s="33">
        <v>0</v>
      </c>
      <c r="AZ12" s="33">
        <v>7.2</v>
      </c>
      <c r="BA12" s="33">
        <v>8.1</v>
      </c>
      <c r="BB12" s="33">
        <v>6.3</v>
      </c>
      <c r="BC12" s="33">
        <v>1.5</v>
      </c>
      <c r="BD12" s="33">
        <v>0.4</v>
      </c>
      <c r="BE12" s="33">
        <v>0.18</v>
      </c>
      <c r="BF12" s="33">
        <v>0.1</v>
      </c>
      <c r="BG12" s="33">
        <v>0.23</v>
      </c>
      <c r="BH12" s="33">
        <v>0.26</v>
      </c>
      <c r="BI12" s="33">
        <v>1.19</v>
      </c>
      <c r="BJ12" s="33">
        <v>0</v>
      </c>
      <c r="BK12" s="33">
        <v>3.31</v>
      </c>
      <c r="BL12" s="33">
        <v>0</v>
      </c>
      <c r="BM12" s="33">
        <v>1.02</v>
      </c>
      <c r="BN12" s="33">
        <v>0</v>
      </c>
      <c r="BO12" s="33">
        <v>0</v>
      </c>
      <c r="BP12" s="33">
        <v>0</v>
      </c>
      <c r="BQ12" s="33">
        <v>0.23</v>
      </c>
      <c r="BR12" s="33">
        <v>0.35</v>
      </c>
      <c r="BS12" s="33">
        <v>2.7</v>
      </c>
      <c r="BT12" s="33">
        <v>0</v>
      </c>
      <c r="BU12" s="33">
        <v>0</v>
      </c>
      <c r="BV12" s="33">
        <v>0.14000000000000001</v>
      </c>
      <c r="BW12" s="33">
        <v>0.01</v>
      </c>
      <c r="BX12" s="33">
        <v>0</v>
      </c>
      <c r="BY12" s="33">
        <v>0</v>
      </c>
      <c r="BZ12" s="33">
        <v>0</v>
      </c>
      <c r="CA12" s="33">
        <v>0</v>
      </c>
      <c r="CB12" s="33">
        <v>3.75</v>
      </c>
      <c r="CC12" s="35"/>
      <c r="CE12" s="33">
        <v>67.5</v>
      </c>
      <c r="CG12" s="33">
        <v>0.8</v>
      </c>
      <c r="CH12" s="33">
        <v>0.2</v>
      </c>
      <c r="CI12" s="33">
        <v>0.5</v>
      </c>
      <c r="CJ12" s="33">
        <v>40</v>
      </c>
      <c r="CK12" s="33">
        <v>16.399999999999999</v>
      </c>
      <c r="CL12" s="33">
        <v>28.2</v>
      </c>
      <c r="CM12" s="33">
        <v>3.42</v>
      </c>
      <c r="CN12" s="33">
        <v>1.74</v>
      </c>
      <c r="CO12" s="33">
        <v>2.58</v>
      </c>
      <c r="CP12" s="33">
        <v>0</v>
      </c>
      <c r="CQ12" s="33">
        <v>0</v>
      </c>
    </row>
    <row r="13" spans="1:95" s="33" customFormat="1" ht="15" x14ac:dyDescent="0.25">
      <c r="A13" s="33" t="str">
        <f>"36/10"</f>
        <v>36/10</v>
      </c>
      <c r="B13" s="34" t="s">
        <v>96</v>
      </c>
      <c r="C13" s="35" t="str">
        <f>"200"</f>
        <v>200</v>
      </c>
      <c r="D13" s="35">
        <v>3.41</v>
      </c>
      <c r="E13" s="35">
        <v>2.9</v>
      </c>
      <c r="F13" s="35">
        <v>3.21</v>
      </c>
      <c r="G13" s="35">
        <v>0.45</v>
      </c>
      <c r="H13" s="35">
        <v>14.6</v>
      </c>
      <c r="I13" s="35">
        <v>97.020166000000003</v>
      </c>
      <c r="J13" s="33">
        <v>2.27</v>
      </c>
      <c r="K13" s="33">
        <v>0</v>
      </c>
      <c r="L13" s="33">
        <v>0</v>
      </c>
      <c r="M13" s="33">
        <v>0</v>
      </c>
      <c r="N13" s="33">
        <v>13.41</v>
      </c>
      <c r="O13" s="33">
        <v>0.22</v>
      </c>
      <c r="P13" s="33">
        <v>0.96</v>
      </c>
      <c r="Q13" s="33">
        <v>0</v>
      </c>
      <c r="R13" s="33">
        <v>0</v>
      </c>
      <c r="S13" s="33">
        <v>0.22</v>
      </c>
      <c r="T13" s="33">
        <v>0.9</v>
      </c>
      <c r="U13" s="33">
        <v>50.49</v>
      </c>
      <c r="V13" s="33">
        <v>168.58</v>
      </c>
      <c r="W13" s="33">
        <v>109.24</v>
      </c>
      <c r="X13" s="33">
        <v>23.27</v>
      </c>
      <c r="Y13" s="33">
        <v>95.4</v>
      </c>
      <c r="Z13" s="33">
        <v>0.69</v>
      </c>
      <c r="AA13" s="33">
        <v>12</v>
      </c>
      <c r="AB13" s="33">
        <v>8.48</v>
      </c>
      <c r="AC13" s="33">
        <v>22.09</v>
      </c>
      <c r="AD13" s="33">
        <v>0.01</v>
      </c>
      <c r="AE13" s="33">
        <v>0.03</v>
      </c>
      <c r="AF13" s="33">
        <v>0.12</v>
      </c>
      <c r="AG13" s="33">
        <v>0.12</v>
      </c>
      <c r="AH13" s="33">
        <v>1</v>
      </c>
      <c r="AI13" s="33">
        <v>0.52</v>
      </c>
      <c r="AJ13" s="33">
        <v>0</v>
      </c>
      <c r="AK13" s="33">
        <v>153.22</v>
      </c>
      <c r="AL13" s="33">
        <v>151.34</v>
      </c>
      <c r="AM13" s="33">
        <v>259.44</v>
      </c>
      <c r="AN13" s="33">
        <v>208.68</v>
      </c>
      <c r="AO13" s="33">
        <v>69.56</v>
      </c>
      <c r="AP13" s="33">
        <v>122.2</v>
      </c>
      <c r="AQ13" s="33">
        <v>40.42</v>
      </c>
      <c r="AR13" s="33">
        <v>137.24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172.96</v>
      </c>
      <c r="BC13" s="33">
        <v>24.44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>
        <v>0</v>
      </c>
      <c r="BJ13" s="33">
        <v>0</v>
      </c>
      <c r="BK13" s="33">
        <v>0</v>
      </c>
      <c r="BL13" s="33">
        <v>0</v>
      </c>
      <c r="BM13" s="33">
        <v>0</v>
      </c>
      <c r="BN13" s="33">
        <v>0</v>
      </c>
      <c r="BO13" s="33">
        <v>0</v>
      </c>
      <c r="BP13" s="33">
        <v>0</v>
      </c>
      <c r="BQ13" s="33">
        <v>0</v>
      </c>
      <c r="BR13" s="33">
        <v>0</v>
      </c>
      <c r="BS13" s="33">
        <v>0</v>
      </c>
      <c r="BT13" s="33">
        <v>0</v>
      </c>
      <c r="BU13" s="33">
        <v>0</v>
      </c>
      <c r="BV13" s="33">
        <v>0</v>
      </c>
      <c r="BW13" s="33">
        <v>0</v>
      </c>
      <c r="BX13" s="33">
        <v>0</v>
      </c>
      <c r="BY13" s="33">
        <v>0</v>
      </c>
      <c r="BZ13" s="33">
        <v>0</v>
      </c>
      <c r="CA13" s="33">
        <v>0</v>
      </c>
      <c r="CB13" s="33">
        <v>198.56</v>
      </c>
      <c r="CC13" s="35"/>
      <c r="CE13" s="33">
        <v>13.41</v>
      </c>
      <c r="CG13" s="33">
        <v>13.78</v>
      </c>
      <c r="CH13" s="33">
        <v>4.8600000000000003</v>
      </c>
      <c r="CI13" s="33">
        <v>9.32</v>
      </c>
      <c r="CJ13" s="33">
        <v>1103.4000000000001</v>
      </c>
      <c r="CK13" s="33">
        <v>373.4</v>
      </c>
      <c r="CL13" s="33">
        <v>738.4</v>
      </c>
      <c r="CM13" s="33">
        <v>39.19</v>
      </c>
      <c r="CN13" s="33">
        <v>19.29</v>
      </c>
      <c r="CO13" s="33">
        <v>29.24</v>
      </c>
      <c r="CP13" s="33">
        <v>10</v>
      </c>
      <c r="CQ13" s="33">
        <v>0</v>
      </c>
    </row>
    <row r="14" spans="1:95" s="33" customFormat="1" ht="15" x14ac:dyDescent="0.25">
      <c r="A14" s="33" t="str">
        <f>"-"</f>
        <v>-</v>
      </c>
      <c r="B14" s="34" t="s">
        <v>97</v>
      </c>
      <c r="C14" s="35" t="str">
        <f>"60"</f>
        <v>60</v>
      </c>
      <c r="D14" s="35">
        <v>3.97</v>
      </c>
      <c r="E14" s="35">
        <v>0</v>
      </c>
      <c r="F14" s="35">
        <v>0.39</v>
      </c>
      <c r="G14" s="35">
        <v>0.39</v>
      </c>
      <c r="H14" s="35">
        <v>28.14</v>
      </c>
      <c r="I14" s="35">
        <v>134.34059999999999</v>
      </c>
      <c r="J14" s="33">
        <v>0</v>
      </c>
      <c r="K14" s="33">
        <v>0</v>
      </c>
      <c r="L14" s="33">
        <v>0</v>
      </c>
      <c r="M14" s="33">
        <v>0</v>
      </c>
      <c r="N14" s="33">
        <v>0.66</v>
      </c>
      <c r="O14" s="33">
        <v>27.36</v>
      </c>
      <c r="P14" s="33">
        <v>0.12</v>
      </c>
      <c r="Q14" s="33">
        <v>0</v>
      </c>
      <c r="R14" s="33">
        <v>0</v>
      </c>
      <c r="S14" s="33">
        <v>0</v>
      </c>
      <c r="T14" s="33">
        <v>1.08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191.57</v>
      </c>
      <c r="AL14" s="33">
        <v>199.4</v>
      </c>
      <c r="AM14" s="33">
        <v>305.37</v>
      </c>
      <c r="AN14" s="33">
        <v>101.27</v>
      </c>
      <c r="AO14" s="33">
        <v>60.03</v>
      </c>
      <c r="AP14" s="33">
        <v>120.06</v>
      </c>
      <c r="AQ14" s="33">
        <v>45.41</v>
      </c>
      <c r="AR14" s="33">
        <v>217.15</v>
      </c>
      <c r="AS14" s="33">
        <v>134.68</v>
      </c>
      <c r="AT14" s="33">
        <v>187.92</v>
      </c>
      <c r="AU14" s="33">
        <v>155.03</v>
      </c>
      <c r="AV14" s="33">
        <v>81.430000000000007</v>
      </c>
      <c r="AW14" s="33">
        <v>144.07</v>
      </c>
      <c r="AX14" s="33">
        <v>1204.78</v>
      </c>
      <c r="AY14" s="33">
        <v>0</v>
      </c>
      <c r="AZ14" s="33">
        <v>392.54</v>
      </c>
      <c r="BA14" s="33">
        <v>170.69</v>
      </c>
      <c r="BB14" s="33">
        <v>113.27</v>
      </c>
      <c r="BC14" s="33">
        <v>89.78</v>
      </c>
      <c r="BD14" s="33">
        <v>0</v>
      </c>
      <c r="BE14" s="33">
        <v>0</v>
      </c>
      <c r="BF14" s="33">
        <v>0</v>
      </c>
      <c r="BG14" s="33">
        <v>0</v>
      </c>
      <c r="BH14" s="33">
        <v>0</v>
      </c>
      <c r="BI14" s="33">
        <v>0</v>
      </c>
      <c r="BJ14" s="33">
        <v>0</v>
      </c>
      <c r="BK14" s="33">
        <v>0.05</v>
      </c>
      <c r="BL14" s="33">
        <v>0</v>
      </c>
      <c r="BM14" s="33">
        <v>0</v>
      </c>
      <c r="BN14" s="33">
        <v>0</v>
      </c>
      <c r="BO14" s="33">
        <v>0</v>
      </c>
      <c r="BP14" s="33">
        <v>0</v>
      </c>
      <c r="BQ14" s="33">
        <v>0</v>
      </c>
      <c r="BR14" s="33">
        <v>0</v>
      </c>
      <c r="BS14" s="33">
        <v>0.04</v>
      </c>
      <c r="BT14" s="33">
        <v>0</v>
      </c>
      <c r="BU14" s="33">
        <v>0</v>
      </c>
      <c r="BV14" s="33">
        <v>0.17</v>
      </c>
      <c r="BW14" s="33">
        <v>0.01</v>
      </c>
      <c r="BX14" s="33">
        <v>0</v>
      </c>
      <c r="BY14" s="33">
        <v>0</v>
      </c>
      <c r="BZ14" s="33">
        <v>0</v>
      </c>
      <c r="CA14" s="33">
        <v>0</v>
      </c>
      <c r="CB14" s="33">
        <v>23.46</v>
      </c>
      <c r="CC14" s="35"/>
      <c r="CE14" s="33">
        <v>0</v>
      </c>
      <c r="CG14" s="33">
        <v>0</v>
      </c>
      <c r="CH14" s="33">
        <v>0</v>
      </c>
      <c r="CI14" s="33">
        <v>0</v>
      </c>
      <c r="CJ14" s="33">
        <v>380</v>
      </c>
      <c r="CK14" s="33">
        <v>146.4</v>
      </c>
      <c r="CL14" s="33">
        <v>263.2</v>
      </c>
      <c r="CM14" s="33">
        <v>3.04</v>
      </c>
      <c r="CN14" s="33">
        <v>3.04</v>
      </c>
      <c r="CO14" s="33">
        <v>3.04</v>
      </c>
      <c r="CP14" s="33">
        <v>0</v>
      </c>
      <c r="CQ14" s="33">
        <v>0</v>
      </c>
    </row>
    <row r="15" spans="1:95" s="30" customFormat="1" ht="15" x14ac:dyDescent="0.25">
      <c r="A15" s="30" t="str">
        <f>"-"</f>
        <v>-</v>
      </c>
      <c r="B15" s="31" t="s">
        <v>98</v>
      </c>
      <c r="C15" s="32" t="str">
        <f>"48"</f>
        <v>48</v>
      </c>
      <c r="D15" s="32">
        <v>3.17</v>
      </c>
      <c r="E15" s="32">
        <v>0</v>
      </c>
      <c r="F15" s="32">
        <v>0.57999999999999996</v>
      </c>
      <c r="G15" s="32">
        <v>0.57999999999999996</v>
      </c>
      <c r="H15" s="32">
        <v>20.02</v>
      </c>
      <c r="I15" s="32">
        <v>92.822400000000002</v>
      </c>
      <c r="J15" s="30">
        <v>0.1</v>
      </c>
      <c r="K15" s="30">
        <v>0</v>
      </c>
      <c r="L15" s="30">
        <v>0</v>
      </c>
      <c r="M15" s="30">
        <v>0</v>
      </c>
      <c r="N15" s="30">
        <v>0.57999999999999996</v>
      </c>
      <c r="O15" s="30">
        <v>15.46</v>
      </c>
      <c r="P15" s="30">
        <v>3.98</v>
      </c>
      <c r="Q15" s="30">
        <v>0</v>
      </c>
      <c r="R15" s="30">
        <v>0</v>
      </c>
      <c r="S15" s="30">
        <v>0.48</v>
      </c>
      <c r="T15" s="30">
        <v>1.2</v>
      </c>
      <c r="U15" s="30">
        <v>292.8</v>
      </c>
      <c r="V15" s="30">
        <v>117.6</v>
      </c>
      <c r="W15" s="30">
        <v>16.8</v>
      </c>
      <c r="X15" s="30">
        <v>22.56</v>
      </c>
      <c r="Y15" s="30">
        <v>75.84</v>
      </c>
      <c r="Z15" s="30">
        <v>1.87</v>
      </c>
      <c r="AA15" s="30">
        <v>0</v>
      </c>
      <c r="AB15" s="30">
        <v>2.4</v>
      </c>
      <c r="AC15" s="30">
        <v>0.48</v>
      </c>
      <c r="AD15" s="30">
        <v>0.67</v>
      </c>
      <c r="AE15" s="30">
        <v>0.09</v>
      </c>
      <c r="AF15" s="30">
        <v>0.04</v>
      </c>
      <c r="AG15" s="30">
        <v>0.34</v>
      </c>
      <c r="AH15" s="30">
        <v>0.96</v>
      </c>
      <c r="AI15" s="30">
        <v>0</v>
      </c>
      <c r="AJ15" s="30">
        <v>0</v>
      </c>
      <c r="AK15" s="30">
        <v>154.56</v>
      </c>
      <c r="AL15" s="30">
        <v>119.04</v>
      </c>
      <c r="AM15" s="30">
        <v>204.96</v>
      </c>
      <c r="AN15" s="30">
        <v>107.04</v>
      </c>
      <c r="AO15" s="30">
        <v>44.64</v>
      </c>
      <c r="AP15" s="30">
        <v>95.04</v>
      </c>
      <c r="AQ15" s="30">
        <v>38.4</v>
      </c>
      <c r="AR15" s="30">
        <v>178.08</v>
      </c>
      <c r="AS15" s="30">
        <v>142.56</v>
      </c>
      <c r="AT15" s="30">
        <v>139.68</v>
      </c>
      <c r="AU15" s="30">
        <v>222.72</v>
      </c>
      <c r="AV15" s="30">
        <v>59.52</v>
      </c>
      <c r="AW15" s="30">
        <v>148.80000000000001</v>
      </c>
      <c r="AX15" s="30">
        <v>748.32</v>
      </c>
      <c r="AY15" s="30">
        <v>0</v>
      </c>
      <c r="AZ15" s="30">
        <v>252.48</v>
      </c>
      <c r="BA15" s="30">
        <v>139.68</v>
      </c>
      <c r="BB15" s="30">
        <v>86.4</v>
      </c>
      <c r="BC15" s="30">
        <v>62.4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7.0000000000000007E-2</v>
      </c>
      <c r="BL15" s="30">
        <v>0</v>
      </c>
      <c r="BM15" s="30">
        <v>0</v>
      </c>
      <c r="BN15" s="30">
        <v>0.01</v>
      </c>
      <c r="BO15" s="30">
        <v>0</v>
      </c>
      <c r="BP15" s="30">
        <v>0</v>
      </c>
      <c r="BQ15" s="30">
        <v>0</v>
      </c>
      <c r="BR15" s="30">
        <v>0</v>
      </c>
      <c r="BS15" s="30">
        <v>0.05</v>
      </c>
      <c r="BT15" s="30">
        <v>0</v>
      </c>
      <c r="BU15" s="30">
        <v>0</v>
      </c>
      <c r="BV15" s="30">
        <v>0.23</v>
      </c>
      <c r="BW15" s="30">
        <v>0.04</v>
      </c>
      <c r="BX15" s="30">
        <v>0</v>
      </c>
      <c r="BY15" s="30">
        <v>0</v>
      </c>
      <c r="BZ15" s="30">
        <v>0</v>
      </c>
      <c r="CA15" s="30">
        <v>0</v>
      </c>
      <c r="CB15" s="30">
        <v>22.56</v>
      </c>
      <c r="CC15" s="32"/>
      <c r="CE15" s="30">
        <v>0.4</v>
      </c>
      <c r="CG15" s="30">
        <v>2</v>
      </c>
      <c r="CH15" s="30">
        <v>2</v>
      </c>
      <c r="CI15" s="30">
        <v>2</v>
      </c>
      <c r="CJ15" s="30">
        <v>380</v>
      </c>
      <c r="CK15" s="30">
        <v>146.4</v>
      </c>
      <c r="CL15" s="30">
        <v>263.2</v>
      </c>
      <c r="CM15" s="30">
        <v>3.8</v>
      </c>
      <c r="CN15" s="30">
        <v>3.16</v>
      </c>
      <c r="CO15" s="30">
        <v>3.48</v>
      </c>
      <c r="CP15" s="30">
        <v>0</v>
      </c>
      <c r="CQ15" s="30">
        <v>0</v>
      </c>
    </row>
    <row r="16" spans="1:95" s="36" customFormat="1" ht="14.25" x14ac:dyDescent="0.2">
      <c r="B16" s="37" t="s">
        <v>99</v>
      </c>
      <c r="C16" s="38">
        <v>503</v>
      </c>
      <c r="D16" s="38">
        <v>15.63</v>
      </c>
      <c r="E16" s="38">
        <v>5.33</v>
      </c>
      <c r="F16" s="38">
        <v>19.829999999999998</v>
      </c>
      <c r="G16" s="38">
        <v>1.71</v>
      </c>
      <c r="H16" s="38">
        <v>89.25</v>
      </c>
      <c r="I16" s="38">
        <v>589.91</v>
      </c>
      <c r="J16" s="36">
        <v>12.76</v>
      </c>
      <c r="K16" s="36">
        <v>0.41</v>
      </c>
      <c r="L16" s="36">
        <v>0</v>
      </c>
      <c r="M16" s="36">
        <v>0</v>
      </c>
      <c r="N16" s="36">
        <v>22.25</v>
      </c>
      <c r="O16" s="36">
        <v>60.99</v>
      </c>
      <c r="P16" s="36">
        <v>6.01</v>
      </c>
      <c r="Q16" s="36">
        <v>0</v>
      </c>
      <c r="R16" s="36">
        <v>0</v>
      </c>
      <c r="S16" s="36">
        <v>0.78</v>
      </c>
      <c r="T16" s="36">
        <v>4.59</v>
      </c>
      <c r="U16" s="36">
        <v>560.54999999999995</v>
      </c>
      <c r="V16" s="36">
        <v>425.9</v>
      </c>
      <c r="W16" s="36">
        <v>220.19</v>
      </c>
      <c r="X16" s="36">
        <v>60.02</v>
      </c>
      <c r="Y16" s="36">
        <v>259.93</v>
      </c>
      <c r="Z16" s="36">
        <v>2.94</v>
      </c>
      <c r="AA16" s="36">
        <v>90.09</v>
      </c>
      <c r="AB16" s="36">
        <v>70.819999999999993</v>
      </c>
      <c r="AC16" s="36">
        <v>123.6</v>
      </c>
      <c r="AD16" s="36">
        <v>1.3</v>
      </c>
      <c r="AE16" s="36">
        <v>0.17</v>
      </c>
      <c r="AF16" s="36">
        <v>0.28999999999999998</v>
      </c>
      <c r="AG16" s="36">
        <v>0.82</v>
      </c>
      <c r="AH16" s="36">
        <v>3.5</v>
      </c>
      <c r="AI16" s="36">
        <v>0.93</v>
      </c>
      <c r="AJ16" s="36">
        <v>0</v>
      </c>
      <c r="AK16" s="36">
        <v>760.39</v>
      </c>
      <c r="AL16" s="36">
        <v>718.33</v>
      </c>
      <c r="AM16" s="36">
        <v>1207.33</v>
      </c>
      <c r="AN16" s="36">
        <v>658.63</v>
      </c>
      <c r="AO16" s="36">
        <v>274.10000000000002</v>
      </c>
      <c r="AP16" s="36">
        <v>527.45000000000005</v>
      </c>
      <c r="AQ16" s="36">
        <v>193.75</v>
      </c>
      <c r="AR16" s="36">
        <v>794.46</v>
      </c>
      <c r="AS16" s="36">
        <v>375.9</v>
      </c>
      <c r="AT16" s="36">
        <v>459.62</v>
      </c>
      <c r="AU16" s="36">
        <v>491.11</v>
      </c>
      <c r="AV16" s="36">
        <v>204.24</v>
      </c>
      <c r="AW16" s="36">
        <v>396.1</v>
      </c>
      <c r="AX16" s="36">
        <v>2845.51</v>
      </c>
      <c r="AY16" s="36">
        <v>0</v>
      </c>
      <c r="AZ16" s="36">
        <v>935.4</v>
      </c>
      <c r="BA16" s="36">
        <v>463.78</v>
      </c>
      <c r="BB16" s="36">
        <v>589.66</v>
      </c>
      <c r="BC16" s="36">
        <v>257.27</v>
      </c>
      <c r="BD16" s="36">
        <v>0.49</v>
      </c>
      <c r="BE16" s="36">
        <v>0.22</v>
      </c>
      <c r="BF16" s="36">
        <v>0.12</v>
      </c>
      <c r="BG16" s="36">
        <v>0.27</v>
      </c>
      <c r="BH16" s="36">
        <v>0.31</v>
      </c>
      <c r="BI16" s="36">
        <v>1.44</v>
      </c>
      <c r="BJ16" s="36">
        <v>0</v>
      </c>
      <c r="BK16" s="36">
        <v>4.13</v>
      </c>
      <c r="BL16" s="36">
        <v>0</v>
      </c>
      <c r="BM16" s="36">
        <v>1.25</v>
      </c>
      <c r="BN16" s="36">
        <v>0.01</v>
      </c>
      <c r="BO16" s="36">
        <v>0</v>
      </c>
      <c r="BP16" s="36">
        <v>0</v>
      </c>
      <c r="BQ16" s="36">
        <v>0.28000000000000003</v>
      </c>
      <c r="BR16" s="36">
        <v>0.43</v>
      </c>
      <c r="BS16" s="36">
        <v>3.36</v>
      </c>
      <c r="BT16" s="36">
        <v>0</v>
      </c>
      <c r="BU16" s="36">
        <v>0</v>
      </c>
      <c r="BV16" s="36">
        <v>0.56999999999999995</v>
      </c>
      <c r="BW16" s="36">
        <v>0.06</v>
      </c>
      <c r="BX16" s="36">
        <v>0</v>
      </c>
      <c r="BY16" s="36">
        <v>0</v>
      </c>
      <c r="BZ16" s="36">
        <v>0</v>
      </c>
      <c r="CA16" s="36">
        <v>0</v>
      </c>
      <c r="CB16" s="36">
        <v>416.48</v>
      </c>
      <c r="CC16" s="38"/>
      <c r="CD16" s="36">
        <f>$I$16/$I$27*100</f>
        <v>42.064318311466053</v>
      </c>
      <c r="CE16" s="36">
        <v>101.89</v>
      </c>
      <c r="CG16" s="36">
        <v>49.96</v>
      </c>
      <c r="CH16" s="36">
        <v>21.52</v>
      </c>
      <c r="CI16" s="36">
        <v>35.74</v>
      </c>
      <c r="CJ16" s="36">
        <v>3778.77</v>
      </c>
      <c r="CK16" s="36">
        <v>1526.83</v>
      </c>
      <c r="CL16" s="36">
        <v>2652.8</v>
      </c>
      <c r="CM16" s="36">
        <v>93.22</v>
      </c>
      <c r="CN16" s="36">
        <v>50.1</v>
      </c>
      <c r="CO16" s="36">
        <v>71.66</v>
      </c>
      <c r="CP16" s="36">
        <v>13.94</v>
      </c>
      <c r="CQ16" s="36">
        <v>0.45</v>
      </c>
    </row>
    <row r="17" spans="1:95" s="5" customFormat="1" ht="15" x14ac:dyDescent="0.25">
      <c r="B17" s="29" t="s">
        <v>100</v>
      </c>
      <c r="C17" s="11"/>
      <c r="D17" s="11"/>
      <c r="E17" s="11"/>
      <c r="F17" s="11"/>
      <c r="G17" s="11"/>
      <c r="H17" s="11"/>
      <c r="I17" s="11"/>
      <c r="CC17" s="11"/>
    </row>
    <row r="18" spans="1:95" s="33" customFormat="1" ht="30" x14ac:dyDescent="0.25">
      <c r="A18" s="33" t="str">
        <f>"6/2"</f>
        <v>6/2</v>
      </c>
      <c r="B18" s="34" t="s">
        <v>101</v>
      </c>
      <c r="C18" s="35" t="str">
        <f>"250"</f>
        <v>250</v>
      </c>
      <c r="D18" s="35">
        <v>1.83</v>
      </c>
      <c r="E18" s="35">
        <v>0</v>
      </c>
      <c r="F18" s="35">
        <v>3.01</v>
      </c>
      <c r="G18" s="35">
        <v>2.68</v>
      </c>
      <c r="H18" s="35">
        <v>9.27</v>
      </c>
      <c r="I18" s="35">
        <v>68.492397499999996</v>
      </c>
      <c r="J18" s="33">
        <v>0.79</v>
      </c>
      <c r="K18" s="33">
        <v>1.63</v>
      </c>
      <c r="L18" s="33">
        <v>0</v>
      </c>
      <c r="M18" s="33">
        <v>0</v>
      </c>
      <c r="N18" s="33">
        <v>3.99</v>
      </c>
      <c r="O18" s="33">
        <v>3.5</v>
      </c>
      <c r="P18" s="33">
        <v>1.78</v>
      </c>
      <c r="Q18" s="33">
        <v>0</v>
      </c>
      <c r="R18" s="33">
        <v>0</v>
      </c>
      <c r="S18" s="33">
        <v>0.32</v>
      </c>
      <c r="T18" s="33">
        <v>1.39</v>
      </c>
      <c r="U18" s="33">
        <v>208.08</v>
      </c>
      <c r="V18" s="33">
        <v>321.5</v>
      </c>
      <c r="W18" s="33">
        <v>37.659999999999997</v>
      </c>
      <c r="X18" s="33">
        <v>19.149999999999999</v>
      </c>
      <c r="Y18" s="33">
        <v>39.67</v>
      </c>
      <c r="Z18" s="33">
        <v>0.63</v>
      </c>
      <c r="AA18" s="33">
        <v>3</v>
      </c>
      <c r="AB18" s="33">
        <v>1455.6</v>
      </c>
      <c r="AC18" s="33">
        <v>307.98</v>
      </c>
      <c r="AD18" s="33">
        <v>1.26</v>
      </c>
      <c r="AE18" s="33">
        <v>0.04</v>
      </c>
      <c r="AF18" s="33">
        <v>0.05</v>
      </c>
      <c r="AG18" s="33">
        <v>0.73</v>
      </c>
      <c r="AH18" s="33">
        <v>1.21</v>
      </c>
      <c r="AI18" s="33">
        <v>13.56</v>
      </c>
      <c r="AJ18" s="33">
        <v>0</v>
      </c>
      <c r="AK18" s="33">
        <v>94.66</v>
      </c>
      <c r="AL18" s="33">
        <v>80.459999999999994</v>
      </c>
      <c r="AM18" s="33">
        <v>133.43</v>
      </c>
      <c r="AN18" s="33">
        <v>133.88</v>
      </c>
      <c r="AO18" s="33">
        <v>40.75</v>
      </c>
      <c r="AP18" s="33">
        <v>80.72</v>
      </c>
      <c r="AQ18" s="33">
        <v>22.42</v>
      </c>
      <c r="AR18" s="33">
        <v>84.65</v>
      </c>
      <c r="AS18" s="33">
        <v>116.3</v>
      </c>
      <c r="AT18" s="33">
        <v>144.22</v>
      </c>
      <c r="AU18" s="33">
        <v>226.02</v>
      </c>
      <c r="AV18" s="33">
        <v>55.46</v>
      </c>
      <c r="AW18" s="33">
        <v>87.68</v>
      </c>
      <c r="AX18" s="33">
        <v>401.97</v>
      </c>
      <c r="AY18" s="33">
        <v>0</v>
      </c>
      <c r="AZ18" s="33">
        <v>86.32</v>
      </c>
      <c r="BA18" s="33">
        <v>87.11</v>
      </c>
      <c r="BB18" s="33">
        <v>71.819999999999993</v>
      </c>
      <c r="BC18" s="33">
        <v>30.41</v>
      </c>
      <c r="BD18" s="33">
        <v>0</v>
      </c>
      <c r="BE18" s="33">
        <v>0</v>
      </c>
      <c r="BF18" s="33">
        <v>0</v>
      </c>
      <c r="BG18" s="33">
        <v>0</v>
      </c>
      <c r="BH18" s="33">
        <v>0</v>
      </c>
      <c r="BI18" s="33">
        <v>0</v>
      </c>
      <c r="BJ18" s="33">
        <v>0</v>
      </c>
      <c r="BK18" s="33">
        <v>0.15</v>
      </c>
      <c r="BL18" s="33">
        <v>0</v>
      </c>
      <c r="BM18" s="33">
        <v>0.09</v>
      </c>
      <c r="BN18" s="33">
        <v>0.01</v>
      </c>
      <c r="BO18" s="33">
        <v>0.02</v>
      </c>
      <c r="BP18" s="33">
        <v>0</v>
      </c>
      <c r="BQ18" s="33">
        <v>0</v>
      </c>
      <c r="BR18" s="33">
        <v>0</v>
      </c>
      <c r="BS18" s="33">
        <v>0.56000000000000005</v>
      </c>
      <c r="BT18" s="33">
        <v>0</v>
      </c>
      <c r="BU18" s="33">
        <v>0</v>
      </c>
      <c r="BV18" s="33">
        <v>1.5</v>
      </c>
      <c r="BW18" s="33">
        <v>0</v>
      </c>
      <c r="BX18" s="33">
        <v>0</v>
      </c>
      <c r="BY18" s="33">
        <v>0</v>
      </c>
      <c r="BZ18" s="33">
        <v>0</v>
      </c>
      <c r="CA18" s="33">
        <v>0</v>
      </c>
      <c r="CB18" s="33">
        <v>293.23</v>
      </c>
      <c r="CC18" s="35"/>
      <c r="CE18" s="33">
        <v>245.6</v>
      </c>
      <c r="CG18" s="33">
        <v>25.16</v>
      </c>
      <c r="CH18" s="33">
        <v>14.1</v>
      </c>
      <c r="CI18" s="33">
        <v>19.63</v>
      </c>
      <c r="CJ18" s="33">
        <v>932.33</v>
      </c>
      <c r="CK18" s="33">
        <v>333.45</v>
      </c>
      <c r="CL18" s="33">
        <v>632.89</v>
      </c>
      <c r="CM18" s="33">
        <v>46.29</v>
      </c>
      <c r="CN18" s="33">
        <v>28.79</v>
      </c>
      <c r="CO18" s="33">
        <v>37.54</v>
      </c>
      <c r="CP18" s="33">
        <v>0</v>
      </c>
      <c r="CQ18" s="33">
        <v>0.5</v>
      </c>
    </row>
    <row r="19" spans="1:95" s="33" customFormat="1" ht="30" x14ac:dyDescent="0.25">
      <c r="A19" s="33" t="str">
        <f>"-"</f>
        <v>-</v>
      </c>
      <c r="B19" s="34" t="s">
        <v>102</v>
      </c>
      <c r="C19" s="35" t="str">
        <f>"35"</f>
        <v>35</v>
      </c>
      <c r="D19" s="35">
        <v>7.21</v>
      </c>
      <c r="E19" s="35">
        <v>7.21</v>
      </c>
      <c r="F19" s="35">
        <v>13.99</v>
      </c>
      <c r="G19" s="35">
        <v>0</v>
      </c>
      <c r="H19" s="35">
        <v>0</v>
      </c>
      <c r="I19" s="35">
        <v>154.7028</v>
      </c>
      <c r="J19" s="33">
        <v>6.61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0.5</v>
      </c>
      <c r="U19" s="33">
        <v>19.489999999999998</v>
      </c>
      <c r="V19" s="33">
        <v>87.78</v>
      </c>
      <c r="W19" s="33">
        <v>3.14</v>
      </c>
      <c r="X19" s="33">
        <v>10.08</v>
      </c>
      <c r="Y19" s="33">
        <v>64.290000000000006</v>
      </c>
      <c r="Z19" s="33">
        <v>0.76</v>
      </c>
      <c r="AA19" s="33">
        <v>0</v>
      </c>
      <c r="AB19" s="33">
        <v>0</v>
      </c>
      <c r="AC19" s="33">
        <v>0</v>
      </c>
      <c r="AD19" s="33">
        <v>0.22</v>
      </c>
      <c r="AE19" s="33">
        <v>0.16</v>
      </c>
      <c r="AF19" s="33">
        <v>0.05</v>
      </c>
      <c r="AG19" s="33">
        <v>1.1599999999999999</v>
      </c>
      <c r="AH19" s="33">
        <v>3.25</v>
      </c>
      <c r="AI19" s="33">
        <v>0</v>
      </c>
      <c r="AJ19" s="33">
        <v>0</v>
      </c>
      <c r="AK19" s="33">
        <v>418.82</v>
      </c>
      <c r="AL19" s="33">
        <v>356.83</v>
      </c>
      <c r="AM19" s="33">
        <v>541.29999999999995</v>
      </c>
      <c r="AN19" s="33">
        <v>624.46</v>
      </c>
      <c r="AO19" s="33">
        <v>172.37</v>
      </c>
      <c r="AP19" s="33">
        <v>329.62</v>
      </c>
      <c r="AQ19" s="33">
        <v>96.26</v>
      </c>
      <c r="AR19" s="33">
        <v>292.32</v>
      </c>
      <c r="AS19" s="33">
        <v>389.59</v>
      </c>
      <c r="AT19" s="33">
        <v>443.02</v>
      </c>
      <c r="AU19" s="33">
        <v>666.29</v>
      </c>
      <c r="AV19" s="33">
        <v>289.8</v>
      </c>
      <c r="AW19" s="33">
        <v>350.28</v>
      </c>
      <c r="AX19" s="33">
        <v>1120.9000000000001</v>
      </c>
      <c r="AY19" s="33">
        <v>85.68</v>
      </c>
      <c r="AZ19" s="33">
        <v>327.60000000000002</v>
      </c>
      <c r="BA19" s="33">
        <v>307.94</v>
      </c>
      <c r="BB19" s="33">
        <v>262.08</v>
      </c>
      <c r="BC19" s="33">
        <v>92.23</v>
      </c>
      <c r="BD19" s="33">
        <v>0</v>
      </c>
      <c r="BE19" s="33">
        <v>0</v>
      </c>
      <c r="BF19" s="33">
        <v>0</v>
      </c>
      <c r="BG19" s="33">
        <v>0</v>
      </c>
      <c r="BH19" s="33">
        <v>0</v>
      </c>
      <c r="BI19" s="33">
        <v>0</v>
      </c>
      <c r="BJ19" s="33">
        <v>0</v>
      </c>
      <c r="BK19" s="33">
        <v>0</v>
      </c>
      <c r="BL19" s="33">
        <v>0</v>
      </c>
      <c r="BM19" s="33">
        <v>0</v>
      </c>
      <c r="BN19" s="33">
        <v>0</v>
      </c>
      <c r="BO19" s="33">
        <v>0</v>
      </c>
      <c r="BP19" s="33">
        <v>0</v>
      </c>
      <c r="BQ19" s="33">
        <v>0</v>
      </c>
      <c r="BR19" s="33">
        <v>0</v>
      </c>
      <c r="BS19" s="33">
        <v>0</v>
      </c>
      <c r="BT19" s="33">
        <v>0</v>
      </c>
      <c r="BU19" s="33">
        <v>0</v>
      </c>
      <c r="BV19" s="33">
        <v>0</v>
      </c>
      <c r="BW19" s="33">
        <v>0</v>
      </c>
      <c r="BX19" s="33">
        <v>0</v>
      </c>
      <c r="BY19" s="33">
        <v>0</v>
      </c>
      <c r="BZ19" s="33">
        <v>0</v>
      </c>
      <c r="CA19" s="33">
        <v>0</v>
      </c>
      <c r="CB19" s="33">
        <v>28.84</v>
      </c>
      <c r="CC19" s="35"/>
      <c r="CE19" s="33">
        <v>0</v>
      </c>
      <c r="CG19" s="33">
        <v>23.04</v>
      </c>
      <c r="CH19" s="33">
        <v>23.04</v>
      </c>
      <c r="CI19" s="33">
        <v>23.04</v>
      </c>
      <c r="CJ19" s="33">
        <v>10368</v>
      </c>
      <c r="CK19" s="33">
        <v>6624</v>
      </c>
      <c r="CL19" s="33">
        <v>8496</v>
      </c>
      <c r="CM19" s="33">
        <v>69.760000000000005</v>
      </c>
      <c r="CN19" s="33">
        <v>40.96</v>
      </c>
      <c r="CO19" s="33">
        <v>55.36</v>
      </c>
      <c r="CP19" s="33">
        <v>0</v>
      </c>
      <c r="CQ19" s="33">
        <v>0</v>
      </c>
    </row>
    <row r="20" spans="1:95" s="33" customFormat="1" ht="15" x14ac:dyDescent="0.25">
      <c r="A20" s="33" t="str">
        <f>"52/8"</f>
        <v>52/8</v>
      </c>
      <c r="B20" s="34" t="s">
        <v>103</v>
      </c>
      <c r="C20" s="35" t="str">
        <f>"100"</f>
        <v>100</v>
      </c>
      <c r="D20" s="35">
        <v>19.649999999999999</v>
      </c>
      <c r="E20" s="35">
        <v>19.420000000000002</v>
      </c>
      <c r="F20" s="35">
        <v>6.15</v>
      </c>
      <c r="G20" s="35">
        <v>0.02</v>
      </c>
      <c r="H20" s="35">
        <v>3.33</v>
      </c>
      <c r="I20" s="35">
        <v>147.07453204926628</v>
      </c>
      <c r="J20" s="33">
        <v>3.87</v>
      </c>
      <c r="K20" s="33">
        <v>0.06</v>
      </c>
      <c r="L20" s="33">
        <v>0</v>
      </c>
      <c r="M20" s="33">
        <v>0</v>
      </c>
      <c r="N20" s="33">
        <v>1.63</v>
      </c>
      <c r="O20" s="33">
        <v>1.61</v>
      </c>
      <c r="P20" s="33">
        <v>0.08</v>
      </c>
      <c r="Q20" s="33">
        <v>0</v>
      </c>
      <c r="R20" s="33">
        <v>0</v>
      </c>
      <c r="S20" s="33">
        <v>0.03</v>
      </c>
      <c r="T20" s="33">
        <v>2.29</v>
      </c>
      <c r="U20" s="33">
        <v>125.21</v>
      </c>
      <c r="V20" s="33">
        <v>136.51</v>
      </c>
      <c r="W20" s="33">
        <v>45.78</v>
      </c>
      <c r="X20" s="33">
        <v>16.62</v>
      </c>
      <c r="Y20" s="33">
        <v>220.27</v>
      </c>
      <c r="Z20" s="33">
        <v>5.43</v>
      </c>
      <c r="AA20" s="33">
        <v>2340.11</v>
      </c>
      <c r="AB20" s="33">
        <v>1146.92</v>
      </c>
      <c r="AC20" s="33">
        <v>9486.0400000000009</v>
      </c>
      <c r="AD20" s="33">
        <v>1.2</v>
      </c>
      <c r="AE20" s="33">
        <v>0.12</v>
      </c>
      <c r="AF20" s="33">
        <v>0.97</v>
      </c>
      <c r="AG20" s="33">
        <v>6.56</v>
      </c>
      <c r="AH20" s="33">
        <v>15.68</v>
      </c>
      <c r="AI20" s="33">
        <v>3.39</v>
      </c>
      <c r="AJ20" s="33">
        <v>0</v>
      </c>
      <c r="AK20" s="33">
        <v>1331.7</v>
      </c>
      <c r="AL20" s="33">
        <v>1006.12</v>
      </c>
      <c r="AM20" s="33">
        <v>1742.77</v>
      </c>
      <c r="AN20" s="33">
        <v>1536.21</v>
      </c>
      <c r="AO20" s="33">
        <v>499.63</v>
      </c>
      <c r="AP20" s="33">
        <v>893.54</v>
      </c>
      <c r="AQ20" s="33">
        <v>268.62</v>
      </c>
      <c r="AR20" s="33">
        <v>1015.29</v>
      </c>
      <c r="AS20" s="33">
        <v>135.87</v>
      </c>
      <c r="AT20" s="33">
        <v>151.05000000000001</v>
      </c>
      <c r="AU20" s="33">
        <v>229.97</v>
      </c>
      <c r="AV20" s="33">
        <v>466.55</v>
      </c>
      <c r="AW20" s="33">
        <v>83.13</v>
      </c>
      <c r="AX20" s="33">
        <v>390.19</v>
      </c>
      <c r="AY20" s="33">
        <v>2.52</v>
      </c>
      <c r="AZ20" s="33">
        <v>93.73</v>
      </c>
      <c r="BA20" s="33">
        <v>179.26</v>
      </c>
      <c r="BB20" s="33">
        <v>142.61000000000001</v>
      </c>
      <c r="BC20" s="33">
        <v>64.5</v>
      </c>
      <c r="BD20" s="33">
        <v>0.05</v>
      </c>
      <c r="BE20" s="33">
        <v>0.02</v>
      </c>
      <c r="BF20" s="33">
        <v>0.01</v>
      </c>
      <c r="BG20" s="33">
        <v>0.03</v>
      </c>
      <c r="BH20" s="33">
        <v>0.03</v>
      </c>
      <c r="BI20" s="33">
        <v>0.15</v>
      </c>
      <c r="BJ20" s="33">
        <v>0</v>
      </c>
      <c r="BK20" s="33">
        <v>0.41</v>
      </c>
      <c r="BL20" s="33">
        <v>0</v>
      </c>
      <c r="BM20" s="33">
        <v>0.13</v>
      </c>
      <c r="BN20" s="33">
        <v>0</v>
      </c>
      <c r="BO20" s="33">
        <v>0</v>
      </c>
      <c r="BP20" s="33">
        <v>0</v>
      </c>
      <c r="BQ20" s="33">
        <v>0.03</v>
      </c>
      <c r="BR20" s="33">
        <v>0.04</v>
      </c>
      <c r="BS20" s="33">
        <v>0.33</v>
      </c>
      <c r="BT20" s="33">
        <v>0</v>
      </c>
      <c r="BU20" s="33">
        <v>0</v>
      </c>
      <c r="BV20" s="33">
        <v>0.03</v>
      </c>
      <c r="BW20" s="33">
        <v>0</v>
      </c>
      <c r="BX20" s="33">
        <v>0</v>
      </c>
      <c r="BY20" s="33">
        <v>0</v>
      </c>
      <c r="BZ20" s="33">
        <v>0</v>
      </c>
      <c r="CA20" s="33">
        <v>0</v>
      </c>
      <c r="CB20" s="33">
        <v>123.99</v>
      </c>
      <c r="CC20" s="35"/>
      <c r="CE20" s="33">
        <v>2531.27</v>
      </c>
      <c r="CG20" s="33">
        <v>48.58</v>
      </c>
      <c r="CH20" s="33">
        <v>32.79</v>
      </c>
      <c r="CI20" s="33">
        <v>40.68</v>
      </c>
      <c r="CJ20" s="33">
        <v>8880.67</v>
      </c>
      <c r="CK20" s="33">
        <v>5548.77</v>
      </c>
      <c r="CL20" s="33">
        <v>7214.72</v>
      </c>
      <c r="CM20" s="33">
        <v>80.959999999999994</v>
      </c>
      <c r="CN20" s="33">
        <v>73.099999999999994</v>
      </c>
      <c r="CO20" s="33">
        <v>77.08</v>
      </c>
      <c r="CP20" s="33">
        <v>0</v>
      </c>
      <c r="CQ20" s="33">
        <v>0.25</v>
      </c>
    </row>
    <row r="21" spans="1:95" s="33" customFormat="1" ht="15" x14ac:dyDescent="0.25">
      <c r="A21" s="33" t="str">
        <f>"1/3"</f>
        <v>1/3</v>
      </c>
      <c r="B21" s="34" t="s">
        <v>104</v>
      </c>
      <c r="C21" s="35" t="str">
        <f>"150"</f>
        <v>150</v>
      </c>
      <c r="D21" s="35">
        <v>2.89</v>
      </c>
      <c r="E21" s="35">
        <v>0.03</v>
      </c>
      <c r="F21" s="35">
        <v>3.29</v>
      </c>
      <c r="G21" s="35">
        <v>0.56999999999999995</v>
      </c>
      <c r="H21" s="35">
        <v>23.87</v>
      </c>
      <c r="I21" s="35">
        <v>135.48781500000001</v>
      </c>
      <c r="J21" s="33">
        <v>1.92</v>
      </c>
      <c r="K21" s="33">
        <v>0.08</v>
      </c>
      <c r="L21" s="33">
        <v>0</v>
      </c>
      <c r="M21" s="33">
        <v>0</v>
      </c>
      <c r="N21" s="33">
        <v>1.62</v>
      </c>
      <c r="O21" s="33">
        <v>20.350000000000001</v>
      </c>
      <c r="P21" s="33">
        <v>1.9</v>
      </c>
      <c r="Q21" s="33">
        <v>0</v>
      </c>
      <c r="R21" s="33">
        <v>0</v>
      </c>
      <c r="S21" s="33">
        <v>0.3</v>
      </c>
      <c r="T21" s="33">
        <v>2.09</v>
      </c>
      <c r="U21" s="33">
        <v>151.38</v>
      </c>
      <c r="V21" s="33">
        <v>686.17</v>
      </c>
      <c r="W21" s="33">
        <v>15.85</v>
      </c>
      <c r="X21" s="33">
        <v>31.29</v>
      </c>
      <c r="Y21" s="33">
        <v>80.099999999999994</v>
      </c>
      <c r="Z21" s="33">
        <v>1.24</v>
      </c>
      <c r="AA21" s="33">
        <v>15</v>
      </c>
      <c r="AB21" s="33">
        <v>36.880000000000003</v>
      </c>
      <c r="AC21" s="33">
        <v>21.4</v>
      </c>
      <c r="AD21" s="33">
        <v>0.19</v>
      </c>
      <c r="AE21" s="33">
        <v>0.13</v>
      </c>
      <c r="AF21" s="33">
        <v>0.09</v>
      </c>
      <c r="AG21" s="33">
        <v>1.47</v>
      </c>
      <c r="AH21" s="33">
        <v>2.72</v>
      </c>
      <c r="AI21" s="33">
        <v>6.03</v>
      </c>
      <c r="AJ21" s="33">
        <v>0</v>
      </c>
      <c r="AK21" s="33">
        <v>37.380000000000003</v>
      </c>
      <c r="AL21" s="33">
        <v>58.82</v>
      </c>
      <c r="AM21" s="33">
        <v>74.459999999999994</v>
      </c>
      <c r="AN21" s="33">
        <v>87.62</v>
      </c>
      <c r="AO21" s="33">
        <v>14.96</v>
      </c>
      <c r="AP21" s="33">
        <v>59.05</v>
      </c>
      <c r="AQ21" s="33">
        <v>30.26</v>
      </c>
      <c r="AR21" s="33">
        <v>60.29</v>
      </c>
      <c r="AS21" s="33">
        <v>84.41</v>
      </c>
      <c r="AT21" s="33">
        <v>230.12</v>
      </c>
      <c r="AU21" s="33">
        <v>102.39</v>
      </c>
      <c r="AV21" s="33">
        <v>21.36</v>
      </c>
      <c r="AW21" s="33">
        <v>59.62</v>
      </c>
      <c r="AX21" s="33">
        <v>320.39</v>
      </c>
      <c r="AY21" s="33">
        <v>0</v>
      </c>
      <c r="AZ21" s="33">
        <v>44.76</v>
      </c>
      <c r="BA21" s="33">
        <v>40.69</v>
      </c>
      <c r="BB21" s="33">
        <v>44.54</v>
      </c>
      <c r="BC21" s="33">
        <v>18.989999999999998</v>
      </c>
      <c r="BD21" s="33">
        <v>0.1</v>
      </c>
      <c r="BE21" s="33">
        <v>0.05</v>
      </c>
      <c r="BF21" s="33">
        <v>0.02</v>
      </c>
      <c r="BG21" s="33">
        <v>0.06</v>
      </c>
      <c r="BH21" s="33">
        <v>0.06</v>
      </c>
      <c r="BI21" s="33">
        <v>0.3</v>
      </c>
      <c r="BJ21" s="33">
        <v>0</v>
      </c>
      <c r="BK21" s="33">
        <v>0.93</v>
      </c>
      <c r="BL21" s="33">
        <v>0</v>
      </c>
      <c r="BM21" s="33">
        <v>0.28000000000000003</v>
      </c>
      <c r="BN21" s="33">
        <v>0</v>
      </c>
      <c r="BO21" s="33">
        <v>0</v>
      </c>
      <c r="BP21" s="33">
        <v>0</v>
      </c>
      <c r="BQ21" s="33">
        <v>0.06</v>
      </c>
      <c r="BR21" s="33">
        <v>0.09</v>
      </c>
      <c r="BS21" s="33">
        <v>0.9</v>
      </c>
      <c r="BT21" s="33">
        <v>0</v>
      </c>
      <c r="BU21" s="33">
        <v>0</v>
      </c>
      <c r="BV21" s="33">
        <v>0.15</v>
      </c>
      <c r="BW21" s="33">
        <v>0</v>
      </c>
      <c r="BX21" s="33">
        <v>0</v>
      </c>
      <c r="BY21" s="33">
        <v>0</v>
      </c>
      <c r="BZ21" s="33">
        <v>0</v>
      </c>
      <c r="CA21" s="33">
        <v>0</v>
      </c>
      <c r="CB21" s="33">
        <v>119.43</v>
      </c>
      <c r="CC21" s="35"/>
      <c r="CE21" s="33">
        <v>21.15</v>
      </c>
      <c r="CG21" s="33">
        <v>6.05</v>
      </c>
      <c r="CH21" s="33">
        <v>4.0199999999999996</v>
      </c>
      <c r="CI21" s="33">
        <v>5.04</v>
      </c>
      <c r="CJ21" s="33">
        <v>147.05000000000001</v>
      </c>
      <c r="CK21" s="33">
        <v>145.87</v>
      </c>
      <c r="CL21" s="33">
        <v>146.46</v>
      </c>
      <c r="CM21" s="33">
        <v>6.52</v>
      </c>
      <c r="CN21" s="33">
        <v>0.89</v>
      </c>
      <c r="CO21" s="33">
        <v>3.71</v>
      </c>
      <c r="CP21" s="33">
        <v>0</v>
      </c>
      <c r="CQ21" s="33">
        <v>0.38</v>
      </c>
    </row>
    <row r="22" spans="1:95" s="33" customFormat="1" ht="30" x14ac:dyDescent="0.25">
      <c r="A22" s="33" t="str">
        <f>"8/11"</f>
        <v>8/11</v>
      </c>
      <c r="B22" s="34" t="s">
        <v>105</v>
      </c>
      <c r="C22" s="35" t="str">
        <f>"40"</f>
        <v>40</v>
      </c>
      <c r="D22" s="35">
        <v>0.33</v>
      </c>
      <c r="E22" s="35">
        <v>0</v>
      </c>
      <c r="F22" s="35">
        <v>1.81</v>
      </c>
      <c r="G22" s="35">
        <v>1.76</v>
      </c>
      <c r="H22" s="35">
        <v>2.44</v>
      </c>
      <c r="I22" s="35">
        <v>26.655220271512</v>
      </c>
      <c r="J22" s="33">
        <v>0.46</v>
      </c>
      <c r="K22" s="33">
        <v>1.26</v>
      </c>
      <c r="L22" s="33">
        <v>0</v>
      </c>
      <c r="M22" s="33">
        <v>0</v>
      </c>
      <c r="N22" s="33">
        <v>1.51</v>
      </c>
      <c r="O22" s="33">
        <v>0.57999999999999996</v>
      </c>
      <c r="P22" s="33">
        <v>0.35</v>
      </c>
      <c r="Q22" s="33">
        <v>0</v>
      </c>
      <c r="R22" s="33">
        <v>0</v>
      </c>
      <c r="S22" s="33">
        <v>0.08</v>
      </c>
      <c r="T22" s="33">
        <v>0.25</v>
      </c>
      <c r="U22" s="33">
        <v>22.1</v>
      </c>
      <c r="V22" s="33">
        <v>32.78</v>
      </c>
      <c r="W22" s="33">
        <v>3.82</v>
      </c>
      <c r="X22" s="33">
        <v>2.88</v>
      </c>
      <c r="Y22" s="33">
        <v>7.49</v>
      </c>
      <c r="Z22" s="33">
        <v>0.13</v>
      </c>
      <c r="AA22" s="33">
        <v>2.36</v>
      </c>
      <c r="AB22" s="33">
        <v>224.6</v>
      </c>
      <c r="AC22" s="33">
        <v>65.709999999999994</v>
      </c>
      <c r="AD22" s="33">
        <v>0.91</v>
      </c>
      <c r="AE22" s="33">
        <v>0.01</v>
      </c>
      <c r="AF22" s="33">
        <v>0</v>
      </c>
      <c r="AG22" s="33">
        <v>0.05</v>
      </c>
      <c r="AH22" s="33">
        <v>0.16</v>
      </c>
      <c r="AI22" s="33">
        <v>0.23</v>
      </c>
      <c r="AJ22" s="33">
        <v>0</v>
      </c>
      <c r="AK22" s="33">
        <v>5.79</v>
      </c>
      <c r="AL22" s="33">
        <v>5.1100000000000003</v>
      </c>
      <c r="AM22" s="33">
        <v>8.86</v>
      </c>
      <c r="AN22" s="33">
        <v>3.74</v>
      </c>
      <c r="AO22" s="33">
        <v>1.71</v>
      </c>
      <c r="AP22" s="33">
        <v>4.0199999999999996</v>
      </c>
      <c r="AQ22" s="33">
        <v>1.27</v>
      </c>
      <c r="AR22" s="33">
        <v>5.54</v>
      </c>
      <c r="AS22" s="33">
        <v>4.1500000000000004</v>
      </c>
      <c r="AT22" s="33">
        <v>4.5599999999999996</v>
      </c>
      <c r="AU22" s="33">
        <v>6.46</v>
      </c>
      <c r="AV22" s="33">
        <v>2.1800000000000002</v>
      </c>
      <c r="AW22" s="33">
        <v>3.82</v>
      </c>
      <c r="AX22" s="33">
        <v>32.9</v>
      </c>
      <c r="AY22" s="33">
        <v>0</v>
      </c>
      <c r="AZ22" s="33">
        <v>9.27</v>
      </c>
      <c r="BA22" s="33">
        <v>5.29</v>
      </c>
      <c r="BB22" s="33">
        <v>2.72</v>
      </c>
      <c r="BC22" s="33">
        <v>2.06</v>
      </c>
      <c r="BD22" s="33">
        <v>0.01</v>
      </c>
      <c r="BE22" s="33">
        <v>0</v>
      </c>
      <c r="BF22" s="33">
        <v>0</v>
      </c>
      <c r="BG22" s="33">
        <v>0.01</v>
      </c>
      <c r="BH22" s="33">
        <v>0.01</v>
      </c>
      <c r="BI22" s="33">
        <v>0.03</v>
      </c>
      <c r="BJ22" s="33">
        <v>0</v>
      </c>
      <c r="BK22" s="33">
        <v>0.19</v>
      </c>
      <c r="BL22" s="33">
        <v>0</v>
      </c>
      <c r="BM22" s="33">
        <v>0.09</v>
      </c>
      <c r="BN22" s="33">
        <v>0</v>
      </c>
      <c r="BO22" s="33">
        <v>0.01</v>
      </c>
      <c r="BP22" s="33">
        <v>0</v>
      </c>
      <c r="BQ22" s="33">
        <v>0</v>
      </c>
      <c r="BR22" s="33">
        <v>0.01</v>
      </c>
      <c r="BS22" s="33">
        <v>0.44</v>
      </c>
      <c r="BT22" s="33">
        <v>0</v>
      </c>
      <c r="BU22" s="33">
        <v>0</v>
      </c>
      <c r="BV22" s="33">
        <v>1.03</v>
      </c>
      <c r="BW22" s="33">
        <v>0</v>
      </c>
      <c r="BX22" s="33">
        <v>0</v>
      </c>
      <c r="BY22" s="33">
        <v>0</v>
      </c>
      <c r="BZ22" s="33">
        <v>0</v>
      </c>
      <c r="CA22" s="33">
        <v>0</v>
      </c>
      <c r="CB22" s="33">
        <v>52.34</v>
      </c>
      <c r="CC22" s="35"/>
      <c r="CE22" s="33">
        <v>39.79</v>
      </c>
      <c r="CG22" s="33">
        <v>1.42</v>
      </c>
      <c r="CH22" s="33">
        <v>1.35</v>
      </c>
      <c r="CI22" s="33">
        <v>1.39</v>
      </c>
      <c r="CJ22" s="33">
        <v>245.28</v>
      </c>
      <c r="CK22" s="33">
        <v>81.290000000000006</v>
      </c>
      <c r="CL22" s="33">
        <v>163.29</v>
      </c>
      <c r="CM22" s="33">
        <v>10.98</v>
      </c>
      <c r="CN22" s="33">
        <v>6.41</v>
      </c>
      <c r="CO22" s="33">
        <v>8.7100000000000009</v>
      </c>
      <c r="CP22" s="33">
        <v>0.53</v>
      </c>
      <c r="CQ22" s="33">
        <v>0</v>
      </c>
    </row>
    <row r="23" spans="1:95" s="33" customFormat="1" ht="30" x14ac:dyDescent="0.25">
      <c r="A23" s="33" t="str">
        <f>"-"</f>
        <v>-</v>
      </c>
      <c r="B23" s="34" t="s">
        <v>106</v>
      </c>
      <c r="C23" s="35" t="str">
        <f>"200"</f>
        <v>200</v>
      </c>
      <c r="D23" s="35">
        <v>0</v>
      </c>
      <c r="E23" s="35">
        <v>0</v>
      </c>
      <c r="F23" s="35">
        <v>0</v>
      </c>
      <c r="G23" s="35">
        <v>0</v>
      </c>
      <c r="H23" s="35">
        <v>18.95</v>
      </c>
      <c r="I23" s="35">
        <v>70.710400000000007</v>
      </c>
      <c r="J23" s="33">
        <v>0</v>
      </c>
      <c r="K23" s="33">
        <v>0</v>
      </c>
      <c r="L23" s="33">
        <v>0</v>
      </c>
      <c r="M23" s="33">
        <v>0</v>
      </c>
      <c r="N23" s="33">
        <v>18.23</v>
      </c>
      <c r="O23" s="33">
        <v>0</v>
      </c>
      <c r="P23" s="33">
        <v>0.72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120</v>
      </c>
      <c r="AB23" s="33">
        <v>0</v>
      </c>
      <c r="AC23" s="33">
        <v>0</v>
      </c>
      <c r="AD23" s="33">
        <v>2.34</v>
      </c>
      <c r="AE23" s="33">
        <v>0.26</v>
      </c>
      <c r="AF23" s="33">
        <v>0.31</v>
      </c>
      <c r="AG23" s="33">
        <v>2.5499999999999998</v>
      </c>
      <c r="AH23" s="33">
        <v>0</v>
      </c>
      <c r="AI23" s="33">
        <v>8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BF23" s="33">
        <v>0</v>
      </c>
      <c r="BG23" s="33">
        <v>0</v>
      </c>
      <c r="BH23" s="33">
        <v>0</v>
      </c>
      <c r="BI23" s="33">
        <v>0</v>
      </c>
      <c r="BJ23" s="33">
        <v>0</v>
      </c>
      <c r="BK23" s="33">
        <v>0</v>
      </c>
      <c r="BL23" s="33">
        <v>0</v>
      </c>
      <c r="BM23" s="33">
        <v>0</v>
      </c>
      <c r="BN23" s="33">
        <v>0</v>
      </c>
      <c r="BO23" s="33">
        <v>0</v>
      </c>
      <c r="BP23" s="33">
        <v>0</v>
      </c>
      <c r="BQ23" s="33">
        <v>0</v>
      </c>
      <c r="BR23" s="33">
        <v>0</v>
      </c>
      <c r="BS23" s="33">
        <v>0</v>
      </c>
      <c r="BT23" s="33">
        <v>0</v>
      </c>
      <c r="BU23" s="33">
        <v>0</v>
      </c>
      <c r="BV23" s="33">
        <v>0</v>
      </c>
      <c r="BW23" s="33">
        <v>0</v>
      </c>
      <c r="BX23" s="33">
        <v>0</v>
      </c>
      <c r="BY23" s="33">
        <v>0</v>
      </c>
      <c r="BZ23" s="33">
        <v>0</v>
      </c>
      <c r="CA23" s="33">
        <v>0</v>
      </c>
      <c r="CB23" s="33">
        <v>200.64</v>
      </c>
      <c r="CC23" s="35"/>
      <c r="CE23" s="33">
        <v>120</v>
      </c>
      <c r="CG23" s="33">
        <v>0</v>
      </c>
      <c r="CH23" s="33">
        <v>0</v>
      </c>
      <c r="CI23" s="33">
        <v>0</v>
      </c>
      <c r="CJ23" s="33">
        <v>0</v>
      </c>
      <c r="CK23" s="33">
        <v>0</v>
      </c>
      <c r="CL23" s="33">
        <v>0</v>
      </c>
      <c r="CM23" s="33">
        <v>0</v>
      </c>
      <c r="CN23" s="33">
        <v>0</v>
      </c>
      <c r="CO23" s="33">
        <v>0</v>
      </c>
      <c r="CP23" s="33">
        <v>0</v>
      </c>
      <c r="CQ23" s="33">
        <v>0</v>
      </c>
    </row>
    <row r="24" spans="1:95" s="33" customFormat="1" ht="15" x14ac:dyDescent="0.25">
      <c r="A24" s="33" t="str">
        <f>"-"</f>
        <v>-</v>
      </c>
      <c r="B24" s="34" t="s">
        <v>97</v>
      </c>
      <c r="C24" s="35" t="str">
        <f>"30"</f>
        <v>30</v>
      </c>
      <c r="D24" s="35">
        <v>1.98</v>
      </c>
      <c r="E24" s="35">
        <v>0</v>
      </c>
      <c r="F24" s="35">
        <v>0.2</v>
      </c>
      <c r="G24" s="35">
        <v>0.2</v>
      </c>
      <c r="H24" s="35">
        <v>14.07</v>
      </c>
      <c r="I24" s="35">
        <v>67.170299999999997</v>
      </c>
      <c r="J24" s="33">
        <v>0</v>
      </c>
      <c r="K24" s="33">
        <v>0</v>
      </c>
      <c r="L24" s="33">
        <v>0</v>
      </c>
      <c r="M24" s="33">
        <v>0</v>
      </c>
      <c r="N24" s="33">
        <v>0.33</v>
      </c>
      <c r="O24" s="33">
        <v>13.68</v>
      </c>
      <c r="P24" s="33">
        <v>0.06</v>
      </c>
      <c r="Q24" s="33">
        <v>0</v>
      </c>
      <c r="R24" s="33">
        <v>0</v>
      </c>
      <c r="S24" s="33">
        <v>0</v>
      </c>
      <c r="T24" s="33">
        <v>0.54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95.79</v>
      </c>
      <c r="AL24" s="33">
        <v>99.7</v>
      </c>
      <c r="AM24" s="33">
        <v>152.69</v>
      </c>
      <c r="AN24" s="33">
        <v>50.63</v>
      </c>
      <c r="AO24" s="33">
        <v>30.02</v>
      </c>
      <c r="AP24" s="33">
        <v>60.03</v>
      </c>
      <c r="AQ24" s="33">
        <v>22.71</v>
      </c>
      <c r="AR24" s="33">
        <v>108.58</v>
      </c>
      <c r="AS24" s="33">
        <v>67.34</v>
      </c>
      <c r="AT24" s="33">
        <v>93.96</v>
      </c>
      <c r="AU24" s="33">
        <v>77.52</v>
      </c>
      <c r="AV24" s="33">
        <v>40.72</v>
      </c>
      <c r="AW24" s="33">
        <v>72.040000000000006</v>
      </c>
      <c r="AX24" s="33">
        <v>602.39</v>
      </c>
      <c r="AY24" s="33">
        <v>0</v>
      </c>
      <c r="AZ24" s="33">
        <v>196.27</v>
      </c>
      <c r="BA24" s="33">
        <v>85.35</v>
      </c>
      <c r="BB24" s="33">
        <v>56.64</v>
      </c>
      <c r="BC24" s="33">
        <v>44.89</v>
      </c>
      <c r="BD24" s="33">
        <v>0</v>
      </c>
      <c r="BE24" s="33">
        <v>0</v>
      </c>
      <c r="BF24" s="33">
        <v>0</v>
      </c>
      <c r="BG24" s="33">
        <v>0</v>
      </c>
      <c r="BH24" s="33">
        <v>0</v>
      </c>
      <c r="BI24" s="33">
        <v>0</v>
      </c>
      <c r="BJ24" s="33">
        <v>0</v>
      </c>
      <c r="BK24" s="33">
        <v>0.02</v>
      </c>
      <c r="BL24" s="33">
        <v>0</v>
      </c>
      <c r="BM24" s="33">
        <v>0</v>
      </c>
      <c r="BN24" s="33">
        <v>0</v>
      </c>
      <c r="BO24" s="33">
        <v>0</v>
      </c>
      <c r="BP24" s="33">
        <v>0</v>
      </c>
      <c r="BQ24" s="33">
        <v>0</v>
      </c>
      <c r="BR24" s="33">
        <v>0</v>
      </c>
      <c r="BS24" s="33">
        <v>0.02</v>
      </c>
      <c r="BT24" s="33">
        <v>0</v>
      </c>
      <c r="BU24" s="33">
        <v>0</v>
      </c>
      <c r="BV24" s="33">
        <v>0.08</v>
      </c>
      <c r="BW24" s="33">
        <v>0</v>
      </c>
      <c r="BX24" s="33">
        <v>0</v>
      </c>
      <c r="BY24" s="33">
        <v>0</v>
      </c>
      <c r="BZ24" s="33">
        <v>0</v>
      </c>
      <c r="CA24" s="33">
        <v>0</v>
      </c>
      <c r="CB24" s="33">
        <v>11.73</v>
      </c>
      <c r="CC24" s="35"/>
      <c r="CE24" s="33">
        <v>0</v>
      </c>
      <c r="CG24" s="33">
        <v>0</v>
      </c>
      <c r="CH24" s="33">
        <v>0</v>
      </c>
      <c r="CI24" s="33">
        <v>0</v>
      </c>
      <c r="CJ24" s="33">
        <v>760</v>
      </c>
      <c r="CK24" s="33">
        <v>292.8</v>
      </c>
      <c r="CL24" s="33">
        <v>526.4</v>
      </c>
      <c r="CM24" s="33">
        <v>6.08</v>
      </c>
      <c r="CN24" s="33">
        <v>6.08</v>
      </c>
      <c r="CO24" s="33">
        <v>6.08</v>
      </c>
      <c r="CP24" s="33">
        <v>0</v>
      </c>
      <c r="CQ24" s="33">
        <v>0</v>
      </c>
    </row>
    <row r="25" spans="1:95" s="30" customFormat="1" ht="30" x14ac:dyDescent="0.25">
      <c r="A25" s="30" t="str">
        <f>""</f>
        <v/>
      </c>
      <c r="B25" s="31" t="s">
        <v>107</v>
      </c>
      <c r="C25" s="32" t="str">
        <f>"45"</f>
        <v>45</v>
      </c>
      <c r="D25" s="32">
        <v>1.18</v>
      </c>
      <c r="E25" s="32">
        <v>0</v>
      </c>
      <c r="F25" s="32">
        <v>1.31</v>
      </c>
      <c r="G25" s="32">
        <v>0</v>
      </c>
      <c r="H25" s="32">
        <v>32.92</v>
      </c>
      <c r="I25" s="32">
        <v>142.19730000000001</v>
      </c>
      <c r="J25" s="30">
        <v>0.09</v>
      </c>
      <c r="K25" s="30">
        <v>0</v>
      </c>
      <c r="L25" s="30">
        <v>0</v>
      </c>
      <c r="M25" s="30">
        <v>0</v>
      </c>
      <c r="N25" s="30">
        <v>27.48</v>
      </c>
      <c r="O25" s="30">
        <v>4.18</v>
      </c>
      <c r="P25" s="30">
        <v>1.27</v>
      </c>
      <c r="Q25" s="30">
        <v>0</v>
      </c>
      <c r="R25" s="30">
        <v>0</v>
      </c>
      <c r="S25" s="30">
        <v>0.54</v>
      </c>
      <c r="T25" s="30">
        <v>0.14000000000000001</v>
      </c>
      <c r="U25" s="30">
        <v>22.05</v>
      </c>
      <c r="V25" s="30">
        <v>55.44</v>
      </c>
      <c r="W25" s="30">
        <v>6.34</v>
      </c>
      <c r="X25" s="30">
        <v>3.92</v>
      </c>
      <c r="Y25" s="30">
        <v>14.09</v>
      </c>
      <c r="Z25" s="30">
        <v>0.59</v>
      </c>
      <c r="AA25" s="30">
        <v>0.54</v>
      </c>
      <c r="AB25" s="30">
        <v>1.8</v>
      </c>
      <c r="AC25" s="30">
        <v>1.35</v>
      </c>
      <c r="AD25" s="30">
        <v>0.32</v>
      </c>
      <c r="AE25" s="30">
        <v>0.01</v>
      </c>
      <c r="AF25" s="30">
        <v>0.01</v>
      </c>
      <c r="AG25" s="30">
        <v>0.14000000000000001</v>
      </c>
      <c r="AH25" s="30">
        <v>0.32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0">
        <v>0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0">
        <v>0</v>
      </c>
      <c r="BF25" s="30">
        <v>0</v>
      </c>
      <c r="BG25" s="30">
        <v>0</v>
      </c>
      <c r="BH25" s="30">
        <v>0</v>
      </c>
      <c r="BI25" s="30">
        <v>0</v>
      </c>
      <c r="BJ25" s="30">
        <v>0</v>
      </c>
      <c r="BK25" s="30">
        <v>0</v>
      </c>
      <c r="BL25" s="30">
        <v>0</v>
      </c>
      <c r="BM25" s="30">
        <v>0</v>
      </c>
      <c r="BN25" s="30">
        <v>0</v>
      </c>
      <c r="BO25" s="30">
        <v>0</v>
      </c>
      <c r="BP25" s="30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0</v>
      </c>
      <c r="BX25" s="30">
        <v>0</v>
      </c>
      <c r="BY25" s="30">
        <v>0</v>
      </c>
      <c r="BZ25" s="30">
        <v>0</v>
      </c>
      <c r="CA25" s="30">
        <v>0</v>
      </c>
      <c r="CB25" s="30">
        <v>5.4</v>
      </c>
      <c r="CC25" s="32"/>
      <c r="CE25" s="30">
        <v>0.84</v>
      </c>
      <c r="CG25" s="30">
        <v>0</v>
      </c>
      <c r="CH25" s="30">
        <v>0</v>
      </c>
      <c r="CI25" s="30">
        <v>0</v>
      </c>
      <c r="CJ25" s="30">
        <v>0</v>
      </c>
      <c r="CK25" s="30">
        <v>0</v>
      </c>
      <c r="CL25" s="30">
        <v>0</v>
      </c>
      <c r="CM25" s="30">
        <v>0</v>
      </c>
      <c r="CN25" s="30">
        <v>0</v>
      </c>
      <c r="CO25" s="30">
        <v>0</v>
      </c>
      <c r="CP25" s="30">
        <v>0</v>
      </c>
      <c r="CQ25" s="30">
        <v>0</v>
      </c>
    </row>
    <row r="26" spans="1:95" s="36" customFormat="1" ht="14.25" x14ac:dyDescent="0.2">
      <c r="B26" s="37" t="s">
        <v>108</v>
      </c>
      <c r="C26" s="38">
        <v>850</v>
      </c>
      <c r="D26" s="38">
        <v>35.090000000000003</v>
      </c>
      <c r="E26" s="38">
        <v>26.66</v>
      </c>
      <c r="F26" s="38">
        <v>29.76</v>
      </c>
      <c r="G26" s="38">
        <v>5.23</v>
      </c>
      <c r="H26" s="38">
        <v>104.85</v>
      </c>
      <c r="I26" s="38">
        <v>812.49</v>
      </c>
      <c r="J26" s="36">
        <v>13.73</v>
      </c>
      <c r="K26" s="36">
        <v>3.02</v>
      </c>
      <c r="L26" s="36">
        <v>0</v>
      </c>
      <c r="M26" s="36">
        <v>0</v>
      </c>
      <c r="N26" s="36">
        <v>54.78</v>
      </c>
      <c r="O26" s="36">
        <v>43.9</v>
      </c>
      <c r="P26" s="36">
        <v>6.16</v>
      </c>
      <c r="Q26" s="36">
        <v>0</v>
      </c>
      <c r="R26" s="36">
        <v>0</v>
      </c>
      <c r="S26" s="36">
        <v>1.28</v>
      </c>
      <c r="T26" s="36">
        <v>7.19</v>
      </c>
      <c r="U26" s="36">
        <v>548.29</v>
      </c>
      <c r="V26" s="36">
        <v>1320.18</v>
      </c>
      <c r="W26" s="36">
        <v>112.58</v>
      </c>
      <c r="X26" s="36">
        <v>83.93</v>
      </c>
      <c r="Y26" s="36">
        <v>425.91</v>
      </c>
      <c r="Z26" s="36">
        <v>8.7799999999999994</v>
      </c>
      <c r="AA26" s="36">
        <v>2481.0100000000002</v>
      </c>
      <c r="AB26" s="36">
        <v>2865.79</v>
      </c>
      <c r="AC26" s="36">
        <v>9882.4699999999993</v>
      </c>
      <c r="AD26" s="36">
        <v>6.44</v>
      </c>
      <c r="AE26" s="36">
        <v>0.72</v>
      </c>
      <c r="AF26" s="36">
        <v>1.48</v>
      </c>
      <c r="AG26" s="36">
        <v>12.68</v>
      </c>
      <c r="AH26" s="36">
        <v>23.33</v>
      </c>
      <c r="AI26" s="36">
        <v>31.21</v>
      </c>
      <c r="AJ26" s="36">
        <v>0</v>
      </c>
      <c r="AK26" s="36">
        <v>1984.13</v>
      </c>
      <c r="AL26" s="36">
        <v>1607.05</v>
      </c>
      <c r="AM26" s="36">
        <v>2653.49</v>
      </c>
      <c r="AN26" s="36">
        <v>2436.5300000000002</v>
      </c>
      <c r="AO26" s="36">
        <v>759.43</v>
      </c>
      <c r="AP26" s="36">
        <v>1426.98</v>
      </c>
      <c r="AQ26" s="36">
        <v>441.54</v>
      </c>
      <c r="AR26" s="36">
        <v>1566.67</v>
      </c>
      <c r="AS26" s="36">
        <v>797.66</v>
      </c>
      <c r="AT26" s="36">
        <v>1066.93</v>
      </c>
      <c r="AU26" s="36">
        <v>1308.6500000000001</v>
      </c>
      <c r="AV26" s="36">
        <v>876.07</v>
      </c>
      <c r="AW26" s="36">
        <v>656.56</v>
      </c>
      <c r="AX26" s="36">
        <v>2868.73</v>
      </c>
      <c r="AY26" s="36">
        <v>88.2</v>
      </c>
      <c r="AZ26" s="36">
        <v>757.95</v>
      </c>
      <c r="BA26" s="36">
        <v>705.64</v>
      </c>
      <c r="BB26" s="36">
        <v>580.4</v>
      </c>
      <c r="BC26" s="36">
        <v>253.09</v>
      </c>
      <c r="BD26" s="36">
        <v>0.17</v>
      </c>
      <c r="BE26" s="36">
        <v>7.0000000000000007E-2</v>
      </c>
      <c r="BF26" s="36">
        <v>0.04</v>
      </c>
      <c r="BG26" s="36">
        <v>0.09</v>
      </c>
      <c r="BH26" s="36">
        <v>0.11</v>
      </c>
      <c r="BI26" s="36">
        <v>0.48</v>
      </c>
      <c r="BJ26" s="36">
        <v>0</v>
      </c>
      <c r="BK26" s="36">
        <v>1.71</v>
      </c>
      <c r="BL26" s="36">
        <v>0</v>
      </c>
      <c r="BM26" s="36">
        <v>0.59</v>
      </c>
      <c r="BN26" s="36">
        <v>0.01</v>
      </c>
      <c r="BO26" s="36">
        <v>0.03</v>
      </c>
      <c r="BP26" s="36">
        <v>0</v>
      </c>
      <c r="BQ26" s="36">
        <v>0.09</v>
      </c>
      <c r="BR26" s="36">
        <v>0.15</v>
      </c>
      <c r="BS26" s="36">
        <v>2.25</v>
      </c>
      <c r="BT26" s="36">
        <v>0</v>
      </c>
      <c r="BU26" s="36">
        <v>0</v>
      </c>
      <c r="BV26" s="36">
        <v>2.79</v>
      </c>
      <c r="BW26" s="36">
        <v>0.01</v>
      </c>
      <c r="BX26" s="36">
        <v>0</v>
      </c>
      <c r="BY26" s="36">
        <v>0</v>
      </c>
      <c r="BZ26" s="36">
        <v>0</v>
      </c>
      <c r="CA26" s="36">
        <v>0</v>
      </c>
      <c r="CB26" s="36">
        <v>835.59</v>
      </c>
      <c r="CC26" s="38"/>
      <c r="CD26" s="36">
        <f>$I$26/$I$27*100</f>
        <v>57.935681688533933</v>
      </c>
      <c r="CE26" s="36">
        <v>2958.65</v>
      </c>
      <c r="CG26" s="36">
        <v>104.25</v>
      </c>
      <c r="CH26" s="36">
        <v>75.3</v>
      </c>
      <c r="CI26" s="36">
        <v>89.77</v>
      </c>
      <c r="CJ26" s="36">
        <v>21333.33</v>
      </c>
      <c r="CK26" s="36">
        <v>13026.18</v>
      </c>
      <c r="CL26" s="36">
        <v>17179.759999999998</v>
      </c>
      <c r="CM26" s="36">
        <v>220.59</v>
      </c>
      <c r="CN26" s="36">
        <v>156.24</v>
      </c>
      <c r="CO26" s="36">
        <v>188.48</v>
      </c>
      <c r="CP26" s="36">
        <v>0.53</v>
      </c>
      <c r="CQ26" s="36">
        <v>1.1299999999999999</v>
      </c>
    </row>
    <row r="27" spans="1:95" s="36" customFormat="1" ht="14.25" x14ac:dyDescent="0.2">
      <c r="B27" s="37" t="s">
        <v>109</v>
      </c>
      <c r="C27" s="38"/>
      <c r="D27" s="38">
        <v>50.72</v>
      </c>
      <c r="E27" s="38">
        <v>31.99</v>
      </c>
      <c r="F27" s="38">
        <v>49.58</v>
      </c>
      <c r="G27" s="38">
        <v>6.94</v>
      </c>
      <c r="H27" s="38">
        <v>194.1</v>
      </c>
      <c r="I27" s="38">
        <v>1402.4</v>
      </c>
      <c r="J27" s="36">
        <v>26.49</v>
      </c>
      <c r="K27" s="36">
        <v>3.43</v>
      </c>
      <c r="L27" s="36">
        <v>0</v>
      </c>
      <c r="M27" s="36">
        <v>0</v>
      </c>
      <c r="N27" s="36">
        <v>77.03</v>
      </c>
      <c r="O27" s="36">
        <v>104.89</v>
      </c>
      <c r="P27" s="36">
        <v>12.18</v>
      </c>
      <c r="Q27" s="36">
        <v>0</v>
      </c>
      <c r="R27" s="36">
        <v>0</v>
      </c>
      <c r="S27" s="36">
        <v>2.0499999999999998</v>
      </c>
      <c r="T27" s="36">
        <v>11.78</v>
      </c>
      <c r="U27" s="36">
        <v>1108.8499999999999</v>
      </c>
      <c r="V27" s="36">
        <v>1746.08</v>
      </c>
      <c r="W27" s="36">
        <v>332.77</v>
      </c>
      <c r="X27" s="36">
        <v>143.94999999999999</v>
      </c>
      <c r="Y27" s="36">
        <v>685.84</v>
      </c>
      <c r="Z27" s="36">
        <v>11.71</v>
      </c>
      <c r="AA27" s="36">
        <v>2571.1</v>
      </c>
      <c r="AB27" s="36">
        <v>2936.61</v>
      </c>
      <c r="AC27" s="36">
        <v>10006.07</v>
      </c>
      <c r="AD27" s="36">
        <v>7.74</v>
      </c>
      <c r="AE27" s="36">
        <v>0.89</v>
      </c>
      <c r="AF27" s="36">
        <v>1.76</v>
      </c>
      <c r="AG27" s="36">
        <v>13.49</v>
      </c>
      <c r="AH27" s="36">
        <v>26.82</v>
      </c>
      <c r="AI27" s="36">
        <v>32.14</v>
      </c>
      <c r="AJ27" s="36">
        <v>0</v>
      </c>
      <c r="AK27" s="36">
        <v>2744.52</v>
      </c>
      <c r="AL27" s="36">
        <v>2325.37</v>
      </c>
      <c r="AM27" s="36">
        <v>3860.83</v>
      </c>
      <c r="AN27" s="36">
        <v>3095.16</v>
      </c>
      <c r="AO27" s="36">
        <v>1033.53</v>
      </c>
      <c r="AP27" s="36">
        <v>1954.43</v>
      </c>
      <c r="AQ27" s="36">
        <v>635.29</v>
      </c>
      <c r="AR27" s="36">
        <v>2361.13</v>
      </c>
      <c r="AS27" s="36">
        <v>1173.56</v>
      </c>
      <c r="AT27" s="36">
        <v>1526.54</v>
      </c>
      <c r="AU27" s="36">
        <v>1799.75</v>
      </c>
      <c r="AV27" s="36">
        <v>1080.31</v>
      </c>
      <c r="AW27" s="36">
        <v>1052.6500000000001</v>
      </c>
      <c r="AX27" s="36">
        <v>5714.24</v>
      </c>
      <c r="AY27" s="36">
        <v>88.2</v>
      </c>
      <c r="AZ27" s="36">
        <v>1693.35</v>
      </c>
      <c r="BA27" s="36">
        <v>1169.43</v>
      </c>
      <c r="BB27" s="36">
        <v>1170.06</v>
      </c>
      <c r="BC27" s="36">
        <v>510.35</v>
      </c>
      <c r="BD27" s="36">
        <v>0.65</v>
      </c>
      <c r="BE27" s="36">
        <v>0.3</v>
      </c>
      <c r="BF27" s="36">
        <v>0.16</v>
      </c>
      <c r="BG27" s="36">
        <v>0.37</v>
      </c>
      <c r="BH27" s="36">
        <v>0.42</v>
      </c>
      <c r="BI27" s="36">
        <v>1.92</v>
      </c>
      <c r="BJ27" s="36">
        <v>0</v>
      </c>
      <c r="BK27" s="36">
        <v>5.83</v>
      </c>
      <c r="BL27" s="36">
        <v>0</v>
      </c>
      <c r="BM27" s="36">
        <v>1.84</v>
      </c>
      <c r="BN27" s="36">
        <v>0.02</v>
      </c>
      <c r="BO27" s="36">
        <v>0.03</v>
      </c>
      <c r="BP27" s="36">
        <v>0</v>
      </c>
      <c r="BQ27" s="36">
        <v>0.37</v>
      </c>
      <c r="BR27" s="36">
        <v>0.57999999999999996</v>
      </c>
      <c r="BS27" s="36">
        <v>5.62</v>
      </c>
      <c r="BT27" s="36">
        <v>0</v>
      </c>
      <c r="BU27" s="36">
        <v>0</v>
      </c>
      <c r="BV27" s="36">
        <v>3.35</v>
      </c>
      <c r="BW27" s="36">
        <v>7.0000000000000007E-2</v>
      </c>
      <c r="BX27" s="36">
        <v>0</v>
      </c>
      <c r="BY27" s="36">
        <v>0</v>
      </c>
      <c r="BZ27" s="36">
        <v>0</v>
      </c>
      <c r="CA27" s="36">
        <v>0</v>
      </c>
      <c r="CB27" s="36">
        <v>1252.07</v>
      </c>
      <c r="CC27" s="38"/>
      <c r="CE27" s="36">
        <v>3060.54</v>
      </c>
      <c r="CG27" s="36">
        <v>154.19999999999999</v>
      </c>
      <c r="CH27" s="36">
        <v>96.81</v>
      </c>
      <c r="CI27" s="36">
        <v>125.51</v>
      </c>
      <c r="CJ27" s="36">
        <v>25112.1</v>
      </c>
      <c r="CK27" s="36">
        <v>14553.01</v>
      </c>
      <c r="CL27" s="36">
        <v>19832.55</v>
      </c>
      <c r="CM27" s="36">
        <v>313.81</v>
      </c>
      <c r="CN27" s="36">
        <v>206.34</v>
      </c>
      <c r="CO27" s="36">
        <v>260.14</v>
      </c>
      <c r="CP27" s="36">
        <v>14.47</v>
      </c>
      <c r="CQ27" s="36">
        <v>1.58</v>
      </c>
    </row>
    <row r="28" spans="1:95" s="5" customFormat="1" ht="30" x14ac:dyDescent="0.25">
      <c r="B28" s="16" t="s">
        <v>110</v>
      </c>
      <c r="C28" s="11"/>
      <c r="D28" s="11">
        <v>46.199999999999996</v>
      </c>
      <c r="E28" s="11">
        <v>0</v>
      </c>
      <c r="F28" s="11">
        <v>47.4</v>
      </c>
      <c r="G28" s="11">
        <v>0</v>
      </c>
      <c r="H28" s="11">
        <v>201</v>
      </c>
      <c r="I28" s="11">
        <v>1410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420</v>
      </c>
      <c r="AD28" s="5">
        <v>0</v>
      </c>
      <c r="AE28" s="5">
        <v>0.72</v>
      </c>
      <c r="AF28" s="5">
        <v>0.84</v>
      </c>
      <c r="AI28" s="5">
        <v>36</v>
      </c>
      <c r="CC28" s="11"/>
      <c r="CI28" s="5">
        <v>0</v>
      </c>
      <c r="CL28" s="5">
        <v>0</v>
      </c>
      <c r="CO28" s="5">
        <v>0</v>
      </c>
    </row>
    <row r="29" spans="1:95" s="5" customFormat="1" ht="15" x14ac:dyDescent="0.25">
      <c r="B29" s="16" t="s">
        <v>111</v>
      </c>
      <c r="C29" s="11"/>
      <c r="D29" s="11">
        <f>D27-D28</f>
        <v>4.5200000000000031</v>
      </c>
      <c r="E29" s="11">
        <f>E27-E28</f>
        <v>31.99</v>
      </c>
      <c r="F29" s="11">
        <f>F27-F28</f>
        <v>2.1799999999999997</v>
      </c>
      <c r="G29" s="11">
        <f>G27-G28</f>
        <v>6.94</v>
      </c>
      <c r="H29" s="11">
        <f>H27-H28</f>
        <v>-6.9000000000000057</v>
      </c>
      <c r="I29" s="11">
        <f>I27-I28</f>
        <v>-7.5999999999999091</v>
      </c>
      <c r="V29" s="5">
        <f>V27-V28</f>
        <v>1746.08</v>
      </c>
      <c r="W29" s="5">
        <f>W27-W28</f>
        <v>332.77</v>
      </c>
      <c r="X29" s="5">
        <f>X27-X28</f>
        <v>143.94999999999999</v>
      </c>
      <c r="Y29" s="5">
        <f>Y27-Y28</f>
        <v>685.84</v>
      </c>
      <c r="Z29" s="5">
        <f>Z27-Z28</f>
        <v>11.71</v>
      </c>
      <c r="AA29" s="5">
        <f>AA27-AA28</f>
        <v>2571.1</v>
      </c>
      <c r="AB29" s="5">
        <f>AB27-AB28</f>
        <v>2936.61</v>
      </c>
      <c r="AC29" s="5">
        <f>AC27-AC28</f>
        <v>9586.07</v>
      </c>
      <c r="AD29" s="5">
        <f>AD27-AD28</f>
        <v>7.74</v>
      </c>
      <c r="AE29" s="5">
        <f>AE27-AE28</f>
        <v>0.17000000000000004</v>
      </c>
      <c r="AF29" s="5">
        <f>AF27-AF28</f>
        <v>0.92</v>
      </c>
      <c r="AI29" s="5">
        <f>AI27-AI28</f>
        <v>-3.8599999999999994</v>
      </c>
      <c r="CC29" s="11"/>
      <c r="CI29" s="5">
        <f>CI27-CI28</f>
        <v>125.51</v>
      </c>
      <c r="CL29" s="5">
        <f>CL27-CL28</f>
        <v>19832.55</v>
      </c>
      <c r="CO29" s="5">
        <f>CO27-CO28</f>
        <v>260.14</v>
      </c>
    </row>
    <row r="30" spans="1:95" s="5" customFormat="1" ht="30" x14ac:dyDescent="0.25">
      <c r="B30" s="16" t="s">
        <v>112</v>
      </c>
      <c r="C30" s="11"/>
      <c r="D30" s="11">
        <v>15</v>
      </c>
      <c r="E30" s="11"/>
      <c r="F30" s="11">
        <v>33</v>
      </c>
      <c r="G30" s="11"/>
      <c r="H30" s="11">
        <v>53</v>
      </c>
      <c r="I30" s="11"/>
      <c r="CC30" s="11"/>
    </row>
    <row r="31" spans="1:95" s="5" customFormat="1" ht="15" x14ac:dyDescent="0.25">
      <c r="B31" s="16"/>
      <c r="C31" s="11"/>
      <c r="D31" s="11"/>
      <c r="E31" s="11"/>
      <c r="F31" s="11"/>
      <c r="G31" s="11"/>
      <c r="H31" s="11"/>
      <c r="I31" s="11"/>
      <c r="CC31" s="11"/>
    </row>
    <row r="32" spans="1:95" s="5" customFormat="1" ht="15" x14ac:dyDescent="0.25">
      <c r="B32" s="16"/>
      <c r="C32" s="11"/>
      <c r="D32" s="11"/>
      <c r="E32" s="11"/>
      <c r="F32" s="11"/>
      <c r="G32" s="11"/>
      <c r="H32" s="11"/>
      <c r="I32" s="11"/>
      <c r="CC32" s="11"/>
    </row>
    <row r="33" spans="2:81" s="5" customFormat="1" ht="15" x14ac:dyDescent="0.25">
      <c r="B33" s="16"/>
      <c r="C33" s="11"/>
      <c r="D33" s="11"/>
      <c r="E33" s="11"/>
      <c r="F33" s="11"/>
      <c r="G33" s="11"/>
      <c r="H33" s="11"/>
      <c r="I33" s="11"/>
      <c r="CC33" s="11"/>
    </row>
    <row r="34" spans="2:81" s="5" customFormat="1" ht="15" x14ac:dyDescent="0.25">
      <c r="B34" s="16"/>
      <c r="C34" s="11"/>
      <c r="D34" s="11"/>
      <c r="E34" s="11"/>
      <c r="F34" s="11"/>
      <c r="G34" s="11"/>
      <c r="H34" s="11"/>
      <c r="I34" s="11"/>
      <c r="CC34" s="11"/>
    </row>
    <row r="35" spans="2:81" s="5" customFormat="1" ht="15" x14ac:dyDescent="0.25">
      <c r="B35" s="16"/>
      <c r="C35" s="11"/>
      <c r="D35" s="11"/>
      <c r="E35" s="11"/>
      <c r="F35" s="11"/>
      <c r="G35" s="11"/>
      <c r="H35" s="11"/>
      <c r="I35" s="11"/>
      <c r="CC35" s="11"/>
    </row>
    <row r="36" spans="2:81" s="5" customFormat="1" ht="15" x14ac:dyDescent="0.25">
      <c r="B36" s="16"/>
      <c r="C36" s="11"/>
      <c r="D36" s="11"/>
      <c r="E36" s="11"/>
      <c r="F36" s="11"/>
      <c r="G36" s="11"/>
      <c r="H36" s="11"/>
      <c r="I36" s="11"/>
      <c r="CC36" s="11"/>
    </row>
    <row r="37" spans="2:81" s="5" customFormat="1" ht="15" x14ac:dyDescent="0.25">
      <c r="B37" s="16"/>
      <c r="C37" s="11"/>
      <c r="D37" s="11"/>
      <c r="E37" s="11"/>
      <c r="F37" s="11"/>
      <c r="G37" s="11"/>
      <c r="H37" s="11"/>
      <c r="I37" s="11"/>
      <c r="CC37" s="11"/>
    </row>
    <row r="38" spans="2:81" s="5" customFormat="1" ht="15" x14ac:dyDescent="0.25">
      <c r="B38" s="16"/>
      <c r="C38" s="11"/>
      <c r="D38" s="11"/>
      <c r="E38" s="11"/>
      <c r="F38" s="11"/>
      <c r="G38" s="11"/>
      <c r="H38" s="11"/>
      <c r="I38" s="11"/>
      <c r="CC38" s="11"/>
    </row>
    <row r="39" spans="2:81" s="5" customFormat="1" ht="15" x14ac:dyDescent="0.25">
      <c r="B39" s="16"/>
      <c r="C39" s="11"/>
      <c r="D39" s="11"/>
      <c r="E39" s="11"/>
      <c r="F39" s="11"/>
      <c r="G39" s="11"/>
      <c r="H39" s="11"/>
      <c r="I39" s="11"/>
      <c r="CC39" s="11"/>
    </row>
    <row r="40" spans="2:81" s="5" customFormat="1" ht="15" x14ac:dyDescent="0.25">
      <c r="B40" s="16"/>
      <c r="C40" s="11"/>
      <c r="D40" s="11"/>
      <c r="E40" s="11"/>
      <c r="F40" s="11"/>
      <c r="G40" s="11"/>
      <c r="H40" s="11"/>
      <c r="I40" s="11"/>
      <c r="CC40" s="11"/>
    </row>
    <row r="41" spans="2:81" s="5" customFormat="1" ht="15" x14ac:dyDescent="0.25">
      <c r="B41" s="16"/>
      <c r="C41" s="11"/>
      <c r="D41" s="11"/>
      <c r="E41" s="11"/>
      <c r="F41" s="11"/>
      <c r="G41" s="11"/>
      <c r="H41" s="11"/>
      <c r="I41" s="11"/>
      <c r="CC41" s="11"/>
    </row>
    <row r="42" spans="2:81" s="5" customFormat="1" ht="15" x14ac:dyDescent="0.25">
      <c r="B42" s="16"/>
      <c r="C42" s="11"/>
      <c r="D42" s="11"/>
      <c r="E42" s="11"/>
      <c r="F42" s="11"/>
      <c r="G42" s="11"/>
      <c r="H42" s="11"/>
      <c r="I42" s="11"/>
      <c r="CC42" s="11"/>
    </row>
    <row r="43" spans="2:81" s="5" customFormat="1" ht="15" x14ac:dyDescent="0.25">
      <c r="B43" s="16"/>
      <c r="C43" s="11"/>
      <c r="D43" s="11"/>
      <c r="E43" s="11"/>
      <c r="F43" s="11"/>
      <c r="G43" s="11"/>
      <c r="H43" s="11"/>
      <c r="I43" s="11"/>
      <c r="CC43" s="11"/>
    </row>
    <row r="44" spans="2:81" s="5" customFormat="1" ht="15" x14ac:dyDescent="0.25">
      <c r="B44" s="16"/>
      <c r="C44" s="11"/>
      <c r="D44" s="11"/>
      <c r="E44" s="11"/>
      <c r="F44" s="11"/>
      <c r="G44" s="11"/>
      <c r="H44" s="11"/>
      <c r="I44" s="11"/>
      <c r="CC44" s="11"/>
    </row>
    <row r="45" spans="2:81" s="5" customFormat="1" ht="15" x14ac:dyDescent="0.25">
      <c r="B45" s="16"/>
      <c r="C45" s="11"/>
      <c r="D45" s="11"/>
      <c r="E45" s="11"/>
      <c r="F45" s="11"/>
      <c r="G45" s="11"/>
      <c r="H45" s="11"/>
      <c r="I45" s="11"/>
      <c r="CC45" s="11"/>
    </row>
    <row r="46" spans="2:81" s="5" customFormat="1" ht="15" x14ac:dyDescent="0.25">
      <c r="B46" s="16"/>
      <c r="C46" s="11"/>
      <c r="D46" s="11"/>
      <c r="E46" s="11"/>
      <c r="F46" s="11"/>
      <c r="G46" s="11"/>
      <c r="H46" s="11"/>
      <c r="I46" s="11"/>
      <c r="CC46" s="11"/>
    </row>
    <row r="47" spans="2:81" s="5" customFormat="1" ht="15" x14ac:dyDescent="0.25">
      <c r="B47" s="16"/>
      <c r="C47" s="11"/>
      <c r="D47" s="11"/>
      <c r="E47" s="11"/>
      <c r="F47" s="11"/>
      <c r="G47" s="11"/>
      <c r="H47" s="11"/>
      <c r="I47" s="11"/>
      <c r="CC47" s="11"/>
    </row>
    <row r="48" spans="2:81" s="5" customFormat="1" ht="15" x14ac:dyDescent="0.25">
      <c r="B48" s="16"/>
      <c r="C48" s="11"/>
      <c r="D48" s="11"/>
      <c r="E48" s="11"/>
      <c r="F48" s="11"/>
      <c r="G48" s="11"/>
      <c r="H48" s="11"/>
      <c r="I48" s="11"/>
      <c r="CC48" s="11"/>
    </row>
    <row r="49" spans="2:81" s="5" customFormat="1" ht="15" x14ac:dyDescent="0.25">
      <c r="B49" s="16"/>
      <c r="C49" s="11"/>
      <c r="D49" s="11"/>
      <c r="E49" s="11"/>
      <c r="F49" s="11"/>
      <c r="G49" s="11"/>
      <c r="H49" s="11"/>
      <c r="I49" s="11"/>
      <c r="CC49" s="11"/>
    </row>
    <row r="50" spans="2:81" s="5" customFormat="1" ht="15" x14ac:dyDescent="0.25">
      <c r="B50" s="16"/>
      <c r="C50" s="11"/>
      <c r="D50" s="11"/>
      <c r="E50" s="11"/>
      <c r="F50" s="11"/>
      <c r="G50" s="11"/>
      <c r="H50" s="11"/>
      <c r="I50" s="11"/>
      <c r="CC50" s="11"/>
    </row>
    <row r="51" spans="2:81" s="5" customFormat="1" ht="15" x14ac:dyDescent="0.25">
      <c r="B51" s="16"/>
      <c r="C51" s="11"/>
      <c r="D51" s="11"/>
      <c r="E51" s="11"/>
      <c r="F51" s="11"/>
      <c r="G51" s="11"/>
      <c r="H51" s="11"/>
      <c r="I51" s="11"/>
      <c r="CC51" s="11"/>
    </row>
    <row r="52" spans="2:81" s="5" customFormat="1" ht="15" x14ac:dyDescent="0.25">
      <c r="B52" s="16"/>
      <c r="C52" s="11"/>
      <c r="D52" s="11"/>
      <c r="E52" s="11"/>
      <c r="F52" s="11"/>
      <c r="G52" s="11"/>
      <c r="H52" s="11"/>
      <c r="I52" s="11"/>
      <c r="CC52" s="11"/>
    </row>
    <row r="53" spans="2:81" s="5" customFormat="1" ht="15" x14ac:dyDescent="0.25">
      <c r="B53" s="16"/>
      <c r="C53" s="11"/>
      <c r="D53" s="11"/>
      <c r="E53" s="11"/>
      <c r="F53" s="11"/>
      <c r="G53" s="11"/>
      <c r="H53" s="11"/>
      <c r="I53" s="11"/>
      <c r="CC53" s="11"/>
    </row>
    <row r="54" spans="2:81" s="5" customFormat="1" ht="15" x14ac:dyDescent="0.25">
      <c r="B54" s="16"/>
      <c r="C54" s="11"/>
      <c r="D54" s="11"/>
      <c r="E54" s="11"/>
      <c r="F54" s="11"/>
      <c r="G54" s="11"/>
      <c r="H54" s="11"/>
      <c r="I54" s="11"/>
      <c r="CC54" s="11"/>
    </row>
    <row r="55" spans="2:81" s="5" customFormat="1" ht="15" x14ac:dyDescent="0.25">
      <c r="B55" s="16"/>
      <c r="C55" s="11"/>
      <c r="D55" s="11"/>
      <c r="E55" s="11"/>
      <c r="F55" s="11"/>
      <c r="G55" s="11"/>
      <c r="H55" s="11"/>
      <c r="I55" s="11"/>
      <c r="CC55" s="11"/>
    </row>
    <row r="56" spans="2:81" s="5" customFormat="1" ht="15" x14ac:dyDescent="0.25">
      <c r="B56" s="16"/>
      <c r="C56" s="11"/>
      <c r="D56" s="11"/>
      <c r="E56" s="11"/>
      <c r="F56" s="11"/>
      <c r="G56" s="11"/>
      <c r="H56" s="11"/>
      <c r="I56" s="11"/>
      <c r="CC56" s="11"/>
    </row>
    <row r="57" spans="2:81" s="5" customFormat="1" ht="15" x14ac:dyDescent="0.25">
      <c r="B57" s="16"/>
      <c r="C57" s="11"/>
      <c r="D57" s="11"/>
      <c r="E57" s="11"/>
      <c r="F57" s="11"/>
      <c r="G57" s="11"/>
      <c r="H57" s="11"/>
      <c r="I57" s="11"/>
      <c r="CC57" s="11"/>
    </row>
    <row r="58" spans="2:81" s="5" customFormat="1" ht="15" x14ac:dyDescent="0.25">
      <c r="B58" s="16"/>
      <c r="C58" s="11"/>
      <c r="D58" s="11"/>
      <c r="E58" s="11"/>
      <c r="F58" s="11"/>
      <c r="G58" s="11"/>
      <c r="H58" s="11"/>
      <c r="I58" s="11"/>
      <c r="CC58" s="11"/>
    </row>
    <row r="59" spans="2:81" s="5" customFormat="1" ht="15" x14ac:dyDescent="0.25">
      <c r="B59" s="16"/>
      <c r="C59" s="11"/>
      <c r="D59" s="11"/>
      <c r="E59" s="11"/>
      <c r="F59" s="11"/>
      <c r="G59" s="11"/>
      <c r="H59" s="11"/>
      <c r="I59" s="11"/>
      <c r="CC59" s="11"/>
    </row>
    <row r="60" spans="2:81" s="5" customFormat="1" ht="15" x14ac:dyDescent="0.25">
      <c r="B60" s="16"/>
      <c r="C60" s="11"/>
      <c r="D60" s="11"/>
      <c r="E60" s="11"/>
      <c r="F60" s="11"/>
      <c r="G60" s="11"/>
      <c r="H60" s="11"/>
      <c r="I60" s="11"/>
      <c r="CC60" s="11"/>
    </row>
    <row r="61" spans="2:81" s="5" customFormat="1" ht="15" x14ac:dyDescent="0.25">
      <c r="B61" s="16"/>
      <c r="C61" s="11"/>
      <c r="D61" s="11"/>
      <c r="E61" s="11"/>
      <c r="F61" s="11"/>
      <c r="G61" s="11"/>
      <c r="H61" s="11"/>
      <c r="I61" s="11"/>
      <c r="CC61" s="11"/>
    </row>
    <row r="62" spans="2:81" s="5" customFormat="1" ht="15" x14ac:dyDescent="0.25">
      <c r="B62" s="16"/>
      <c r="C62" s="11"/>
      <c r="D62" s="11"/>
      <c r="E62" s="11"/>
      <c r="F62" s="11"/>
      <c r="G62" s="11"/>
      <c r="H62" s="11"/>
      <c r="I62" s="11"/>
      <c r="CC62" s="11"/>
    </row>
    <row r="63" spans="2:81" s="5" customFormat="1" ht="15" x14ac:dyDescent="0.25">
      <c r="B63" s="16"/>
      <c r="C63" s="11"/>
      <c r="D63" s="11"/>
      <c r="E63" s="11"/>
      <c r="F63" s="11"/>
      <c r="G63" s="11"/>
      <c r="H63" s="11"/>
      <c r="I63" s="11"/>
      <c r="CC63" s="11"/>
    </row>
    <row r="64" spans="2:81" s="5" customFormat="1" ht="15" x14ac:dyDescent="0.25">
      <c r="B64" s="16"/>
      <c r="C64" s="11"/>
      <c r="D64" s="11"/>
      <c r="E64" s="11"/>
      <c r="F64" s="11"/>
      <c r="G64" s="11"/>
      <c r="H64" s="11"/>
      <c r="I64" s="11"/>
      <c r="CC64" s="11"/>
    </row>
    <row r="65" spans="2:81" s="5" customFormat="1" ht="15" x14ac:dyDescent="0.25">
      <c r="B65" s="16"/>
      <c r="C65" s="11"/>
      <c r="D65" s="11"/>
      <c r="E65" s="11"/>
      <c r="F65" s="11"/>
      <c r="G65" s="11"/>
      <c r="H65" s="11"/>
      <c r="I65" s="11"/>
      <c r="CC65" s="11"/>
    </row>
    <row r="66" spans="2:81" s="5" customFormat="1" ht="15" x14ac:dyDescent="0.25">
      <c r="B66" s="16"/>
      <c r="C66" s="11"/>
      <c r="D66" s="11"/>
      <c r="E66" s="11"/>
      <c r="F66" s="11"/>
      <c r="G66" s="11"/>
      <c r="H66" s="11"/>
      <c r="I66" s="11"/>
      <c r="CC66" s="11"/>
    </row>
    <row r="67" spans="2:81" s="5" customFormat="1" ht="15" x14ac:dyDescent="0.25">
      <c r="B67" s="16"/>
      <c r="C67" s="11"/>
      <c r="D67" s="11"/>
      <c r="E67" s="11"/>
      <c r="F67" s="11"/>
      <c r="G67" s="11"/>
      <c r="H67" s="11"/>
      <c r="I67" s="11"/>
      <c r="CC67" s="11"/>
    </row>
    <row r="68" spans="2:81" s="5" customFormat="1" ht="15" x14ac:dyDescent="0.25">
      <c r="B68" s="16"/>
      <c r="C68" s="11"/>
      <c r="D68" s="11"/>
      <c r="E68" s="11"/>
      <c r="F68" s="11"/>
      <c r="G68" s="11"/>
      <c r="H68" s="11"/>
      <c r="I68" s="11"/>
      <c r="CC68" s="11"/>
    </row>
    <row r="69" spans="2:81" s="5" customFormat="1" ht="15" x14ac:dyDescent="0.25">
      <c r="B69" s="16"/>
      <c r="C69" s="11"/>
      <c r="D69" s="11"/>
      <c r="E69" s="11"/>
      <c r="F69" s="11"/>
      <c r="G69" s="11"/>
      <c r="H69" s="11"/>
      <c r="I69" s="11"/>
      <c r="CC69" s="11"/>
    </row>
    <row r="70" spans="2:81" s="5" customFormat="1" ht="15" x14ac:dyDescent="0.25">
      <c r="B70" s="16"/>
      <c r="C70" s="11"/>
      <c r="D70" s="11"/>
      <c r="E70" s="11"/>
      <c r="F70" s="11"/>
      <c r="G70" s="11"/>
      <c r="H70" s="11"/>
      <c r="I70" s="11"/>
      <c r="CC70" s="11"/>
    </row>
    <row r="71" spans="2:81" s="5" customFormat="1" ht="15" x14ac:dyDescent="0.25">
      <c r="B71" s="16"/>
      <c r="C71" s="11"/>
      <c r="D71" s="11"/>
      <c r="E71" s="11"/>
      <c r="F71" s="11"/>
      <c r="G71" s="11"/>
      <c r="H71" s="11"/>
      <c r="I71" s="11"/>
      <c r="CC71" s="11"/>
    </row>
    <row r="72" spans="2:81" s="5" customFormat="1" ht="15" x14ac:dyDescent="0.25">
      <c r="B72" s="16"/>
      <c r="C72" s="11"/>
      <c r="D72" s="11"/>
      <c r="E72" s="11"/>
      <c r="F72" s="11"/>
      <c r="G72" s="11"/>
      <c r="H72" s="11"/>
      <c r="I72" s="11"/>
      <c r="CC72" s="11"/>
    </row>
    <row r="73" spans="2:81" s="5" customFormat="1" ht="15" x14ac:dyDescent="0.25">
      <c r="B73" s="16"/>
      <c r="C73" s="11"/>
      <c r="D73" s="11"/>
      <c r="E73" s="11"/>
      <c r="F73" s="11"/>
      <c r="G73" s="11"/>
      <c r="H73" s="11"/>
      <c r="I73" s="11"/>
      <c r="CC73" s="11"/>
    </row>
    <row r="74" spans="2:81" s="5" customFormat="1" ht="15" x14ac:dyDescent="0.25">
      <c r="B74" s="16"/>
      <c r="C74" s="11"/>
      <c r="D74" s="11"/>
      <c r="E74" s="11"/>
      <c r="F74" s="11"/>
      <c r="G74" s="11"/>
      <c r="H74" s="11"/>
      <c r="I74" s="11"/>
      <c r="CC74" s="11"/>
    </row>
    <row r="75" spans="2:81" s="5" customFormat="1" ht="15" x14ac:dyDescent="0.25">
      <c r="B75" s="16"/>
      <c r="C75" s="11"/>
      <c r="D75" s="11"/>
      <c r="E75" s="11"/>
      <c r="F75" s="11"/>
      <c r="G75" s="11"/>
      <c r="H75" s="11"/>
      <c r="I75" s="11"/>
      <c r="CC75" s="11"/>
    </row>
    <row r="76" spans="2:81" s="5" customFormat="1" ht="15" x14ac:dyDescent="0.25">
      <c r="B76" s="16"/>
      <c r="C76" s="11"/>
      <c r="D76" s="11"/>
      <c r="E76" s="11"/>
      <c r="F76" s="11"/>
      <c r="G76" s="11"/>
      <c r="H76" s="11"/>
      <c r="I76" s="11"/>
      <c r="CC76" s="11"/>
    </row>
    <row r="77" spans="2:81" s="5" customFormat="1" ht="15" x14ac:dyDescent="0.25">
      <c r="B77" s="16"/>
      <c r="C77" s="11"/>
      <c r="D77" s="11"/>
      <c r="E77" s="11"/>
      <c r="F77" s="11"/>
      <c r="G77" s="11"/>
      <c r="H77" s="11"/>
      <c r="I77" s="11"/>
      <c r="CC77" s="11"/>
    </row>
    <row r="78" spans="2:81" s="5" customFormat="1" ht="15" x14ac:dyDescent="0.25">
      <c r="B78" s="16"/>
      <c r="C78" s="11"/>
      <c r="D78" s="11"/>
      <c r="E78" s="11"/>
      <c r="F78" s="11"/>
      <c r="G78" s="11"/>
      <c r="H78" s="11"/>
      <c r="I78" s="11"/>
      <c r="CC78" s="11"/>
    </row>
    <row r="79" spans="2:81" s="5" customFormat="1" ht="15" x14ac:dyDescent="0.25">
      <c r="B79" s="16"/>
      <c r="C79" s="11"/>
      <c r="D79" s="11"/>
      <c r="E79" s="11"/>
      <c r="F79" s="11"/>
      <c r="G79" s="11"/>
      <c r="H79" s="11"/>
      <c r="I79" s="11"/>
      <c r="CC79" s="11"/>
    </row>
    <row r="80" spans="2:81" s="5" customFormat="1" ht="15" x14ac:dyDescent="0.25">
      <c r="B80" s="16"/>
      <c r="C80" s="11"/>
      <c r="D80" s="11"/>
      <c r="E80" s="11"/>
      <c r="F80" s="11"/>
      <c r="G80" s="11"/>
      <c r="H80" s="11"/>
      <c r="I80" s="11"/>
      <c r="CC80" s="11"/>
    </row>
    <row r="81" spans="2:81" s="5" customFormat="1" ht="15" x14ac:dyDescent="0.25">
      <c r="B81" s="16"/>
      <c r="C81" s="11"/>
      <c r="D81" s="11"/>
      <c r="E81" s="11"/>
      <c r="F81" s="11"/>
      <c r="G81" s="11"/>
      <c r="H81" s="11"/>
      <c r="I81" s="11"/>
      <c r="CC81" s="11"/>
    </row>
    <row r="82" spans="2:81" s="5" customFormat="1" ht="15" x14ac:dyDescent="0.25">
      <c r="B82" s="16"/>
      <c r="C82" s="11"/>
      <c r="D82" s="11"/>
      <c r="E82" s="11"/>
      <c r="F82" s="11"/>
      <c r="G82" s="11"/>
      <c r="H82" s="11"/>
      <c r="I82" s="11"/>
      <c r="CC82" s="11"/>
    </row>
    <row r="83" spans="2:81" s="5" customFormat="1" ht="15" x14ac:dyDescent="0.25">
      <c r="B83" s="16"/>
      <c r="C83" s="11"/>
      <c r="D83" s="11"/>
      <c r="E83" s="11"/>
      <c r="F83" s="11"/>
      <c r="G83" s="11"/>
      <c r="H83" s="11"/>
      <c r="I83" s="11"/>
      <c r="CC83" s="11"/>
    </row>
    <row r="84" spans="2:81" s="5" customFormat="1" ht="15" x14ac:dyDescent="0.25">
      <c r="B84" s="16"/>
      <c r="C84" s="11"/>
      <c r="D84" s="11"/>
      <c r="E84" s="11"/>
      <c r="F84" s="11"/>
      <c r="G84" s="11"/>
      <c r="H84" s="11"/>
      <c r="I84" s="11"/>
      <c r="CC84" s="11"/>
    </row>
    <row r="85" spans="2:81" s="5" customFormat="1" ht="15" x14ac:dyDescent="0.25">
      <c r="B85" s="16"/>
      <c r="C85" s="11"/>
      <c r="D85" s="11"/>
      <c r="E85" s="11"/>
      <c r="F85" s="11"/>
      <c r="G85" s="11"/>
      <c r="H85" s="11"/>
      <c r="I85" s="11"/>
      <c r="CC85" s="11"/>
    </row>
    <row r="86" spans="2:81" s="5" customFormat="1" ht="15" x14ac:dyDescent="0.25">
      <c r="B86" s="16"/>
      <c r="C86" s="11"/>
      <c r="D86" s="11"/>
      <c r="E86" s="11"/>
      <c r="F86" s="11"/>
      <c r="G86" s="11"/>
      <c r="H86" s="11"/>
      <c r="I86" s="11"/>
      <c r="CC86" s="11"/>
    </row>
    <row r="87" spans="2:81" s="5" customFormat="1" ht="15" x14ac:dyDescent="0.25">
      <c r="B87" s="16"/>
      <c r="C87" s="11"/>
      <c r="D87" s="11"/>
      <c r="E87" s="11"/>
      <c r="F87" s="11"/>
      <c r="G87" s="11"/>
      <c r="H87" s="11"/>
      <c r="I87" s="11"/>
      <c r="CC87" s="11"/>
    </row>
    <row r="88" spans="2:81" s="5" customFormat="1" ht="15" x14ac:dyDescent="0.25">
      <c r="B88" s="16"/>
      <c r="C88" s="11"/>
      <c r="D88" s="11"/>
      <c r="E88" s="11"/>
      <c r="F88" s="11"/>
      <c r="G88" s="11"/>
      <c r="H88" s="11"/>
      <c r="I88" s="11"/>
      <c r="CC88" s="11"/>
    </row>
    <row r="89" spans="2:81" s="5" customFormat="1" ht="15" x14ac:dyDescent="0.25">
      <c r="B89" s="16"/>
      <c r="C89" s="11"/>
      <c r="D89" s="11"/>
      <c r="E89" s="11"/>
      <c r="F89" s="11"/>
      <c r="G89" s="11"/>
      <c r="H89" s="11"/>
      <c r="I89" s="11"/>
      <c r="CC89" s="11"/>
    </row>
    <row r="90" spans="2:81" s="5" customFormat="1" ht="15" x14ac:dyDescent="0.25">
      <c r="B90" s="16"/>
      <c r="C90" s="11"/>
      <c r="D90" s="11"/>
      <c r="E90" s="11"/>
      <c r="F90" s="11"/>
      <c r="G90" s="11"/>
      <c r="H90" s="11"/>
      <c r="I90" s="11"/>
      <c r="CC90" s="11"/>
    </row>
    <row r="91" spans="2:81" s="5" customFormat="1" ht="15" x14ac:dyDescent="0.25">
      <c r="B91" s="16"/>
      <c r="C91" s="11"/>
      <c r="D91" s="11"/>
      <c r="E91" s="11"/>
      <c r="F91" s="11"/>
      <c r="G91" s="11"/>
      <c r="H91" s="11"/>
      <c r="I91" s="11"/>
      <c r="CC91" s="11"/>
    </row>
    <row r="92" spans="2:81" s="5" customFormat="1" ht="15" x14ac:dyDescent="0.25">
      <c r="B92" s="16"/>
      <c r="C92" s="11"/>
      <c r="D92" s="11"/>
      <c r="E92" s="11"/>
      <c r="F92" s="11"/>
      <c r="G92" s="11"/>
      <c r="H92" s="11"/>
      <c r="I92" s="11"/>
      <c r="CC92" s="11"/>
    </row>
    <row r="93" spans="2:81" s="5" customFormat="1" ht="15" x14ac:dyDescent="0.25">
      <c r="B93" s="16"/>
      <c r="C93" s="11"/>
      <c r="D93" s="11"/>
      <c r="E93" s="11"/>
      <c r="F93" s="11"/>
      <c r="G93" s="11"/>
      <c r="H93" s="11"/>
      <c r="I93" s="11"/>
      <c r="CC93" s="11"/>
    </row>
    <row r="94" spans="2:81" s="5" customFormat="1" ht="15" x14ac:dyDescent="0.25">
      <c r="B94" s="16"/>
      <c r="C94" s="11"/>
      <c r="D94" s="11"/>
      <c r="E94" s="11"/>
      <c r="F94" s="11"/>
      <c r="G94" s="11"/>
      <c r="H94" s="11"/>
      <c r="I94" s="11"/>
      <c r="CC94" s="11"/>
    </row>
    <row r="95" spans="2:81" s="5" customFormat="1" ht="15" x14ac:dyDescent="0.25">
      <c r="B95" s="16"/>
      <c r="C95" s="11"/>
      <c r="D95" s="11"/>
      <c r="E95" s="11"/>
      <c r="F95" s="11"/>
      <c r="G95" s="11"/>
      <c r="H95" s="11"/>
      <c r="I95" s="11"/>
      <c r="CC95" s="11"/>
    </row>
    <row r="96" spans="2:81" s="5" customFormat="1" ht="15" x14ac:dyDescent="0.25">
      <c r="B96" s="16"/>
      <c r="C96" s="11"/>
      <c r="D96" s="11"/>
      <c r="E96" s="11"/>
      <c r="F96" s="11"/>
      <c r="G96" s="11"/>
      <c r="H96" s="11"/>
      <c r="I96" s="11"/>
      <c r="CC96" s="11"/>
    </row>
    <row r="97" spans="2:81" s="5" customFormat="1" ht="15" x14ac:dyDescent="0.25">
      <c r="B97" s="16"/>
      <c r="C97" s="11"/>
      <c r="D97" s="11"/>
      <c r="E97" s="11"/>
      <c r="F97" s="11"/>
      <c r="G97" s="11"/>
      <c r="H97" s="11"/>
      <c r="I97" s="11"/>
      <c r="CC97" s="11"/>
    </row>
    <row r="98" spans="2:81" s="5" customFormat="1" ht="15" x14ac:dyDescent="0.25">
      <c r="B98" s="16"/>
      <c r="C98" s="11"/>
      <c r="D98" s="11"/>
      <c r="E98" s="11"/>
      <c r="F98" s="11"/>
      <c r="G98" s="11"/>
      <c r="H98" s="11"/>
      <c r="I98" s="11"/>
      <c r="CC98" s="11"/>
    </row>
    <row r="99" spans="2:81" s="5" customFormat="1" ht="15" x14ac:dyDescent="0.25">
      <c r="B99" s="16"/>
      <c r="C99" s="11"/>
      <c r="D99" s="11"/>
      <c r="E99" s="11"/>
      <c r="F99" s="11"/>
      <c r="G99" s="11"/>
      <c r="H99" s="11"/>
      <c r="I99" s="11"/>
      <c r="CC99" s="11"/>
    </row>
    <row r="100" spans="2:81" s="5" customFormat="1" ht="15" x14ac:dyDescent="0.25">
      <c r="B100" s="16"/>
      <c r="C100" s="11"/>
      <c r="D100" s="11"/>
      <c r="E100" s="11"/>
      <c r="F100" s="11"/>
      <c r="G100" s="11"/>
      <c r="H100" s="11"/>
      <c r="I100" s="11"/>
      <c r="CC100" s="11"/>
    </row>
    <row r="101" spans="2:81" s="5" customFormat="1" ht="15" x14ac:dyDescent="0.25">
      <c r="B101" s="16"/>
      <c r="C101" s="11"/>
      <c r="D101" s="11"/>
      <c r="E101" s="11"/>
      <c r="F101" s="11"/>
      <c r="G101" s="11"/>
      <c r="H101" s="11"/>
      <c r="I101" s="11"/>
      <c r="CC101" s="11"/>
    </row>
    <row r="102" spans="2:81" s="5" customFormat="1" ht="15" x14ac:dyDescent="0.25">
      <c r="B102" s="16"/>
      <c r="C102" s="11"/>
      <c r="D102" s="11"/>
      <c r="E102" s="11"/>
      <c r="F102" s="11"/>
      <c r="G102" s="11"/>
      <c r="H102" s="11"/>
      <c r="I102" s="11"/>
      <c r="CC102" s="11"/>
    </row>
    <row r="103" spans="2:81" s="5" customFormat="1" ht="15" x14ac:dyDescent="0.25">
      <c r="B103" s="16"/>
      <c r="C103" s="11"/>
      <c r="D103" s="11"/>
      <c r="E103" s="11"/>
      <c r="F103" s="11"/>
      <c r="G103" s="11"/>
      <c r="H103" s="11"/>
      <c r="I103" s="11"/>
      <c r="CC103" s="11"/>
    </row>
    <row r="104" spans="2:81" s="5" customFormat="1" ht="15" x14ac:dyDescent="0.25">
      <c r="B104" s="16"/>
      <c r="C104" s="11"/>
      <c r="D104" s="11"/>
      <c r="E104" s="11"/>
      <c r="F104" s="11"/>
      <c r="G104" s="11"/>
      <c r="H104" s="11"/>
      <c r="I104" s="11"/>
      <c r="CC104" s="11"/>
    </row>
    <row r="105" spans="2:81" s="5" customFormat="1" ht="15" x14ac:dyDescent="0.25">
      <c r="B105" s="16"/>
      <c r="C105" s="11"/>
      <c r="D105" s="11"/>
      <c r="E105" s="11"/>
      <c r="F105" s="11"/>
      <c r="G105" s="11"/>
      <c r="H105" s="11"/>
      <c r="I105" s="11"/>
      <c r="CC105" s="11"/>
    </row>
    <row r="106" spans="2:81" s="5" customFormat="1" ht="15" x14ac:dyDescent="0.25">
      <c r="B106" s="16"/>
      <c r="C106" s="11"/>
      <c r="D106" s="11"/>
      <c r="E106" s="11"/>
      <c r="F106" s="11"/>
      <c r="G106" s="11"/>
      <c r="H106" s="11"/>
      <c r="I106" s="11"/>
      <c r="CC106" s="11"/>
    </row>
    <row r="107" spans="2:81" s="5" customFormat="1" ht="15" x14ac:dyDescent="0.25">
      <c r="B107" s="16"/>
      <c r="C107" s="11"/>
      <c r="D107" s="11"/>
      <c r="E107" s="11"/>
      <c r="F107" s="11"/>
      <c r="G107" s="11"/>
      <c r="H107" s="11"/>
      <c r="I107" s="11"/>
      <c r="CC107" s="11"/>
    </row>
    <row r="108" spans="2:81" s="5" customFormat="1" ht="15" x14ac:dyDescent="0.25">
      <c r="B108" s="16"/>
      <c r="C108" s="11"/>
      <c r="D108" s="11"/>
      <c r="E108" s="11"/>
      <c r="F108" s="11"/>
      <c r="G108" s="11"/>
      <c r="H108" s="11"/>
      <c r="I108" s="11"/>
      <c r="CC108" s="11"/>
    </row>
    <row r="109" spans="2:81" s="5" customFormat="1" ht="15" x14ac:dyDescent="0.25">
      <c r="B109" s="16"/>
      <c r="C109" s="11"/>
      <c r="D109" s="11"/>
      <c r="E109" s="11"/>
      <c r="F109" s="11"/>
      <c r="G109" s="11"/>
      <c r="H109" s="11"/>
      <c r="I109" s="11"/>
      <c r="CC109" s="11"/>
    </row>
    <row r="110" spans="2:81" s="5" customFormat="1" ht="15" x14ac:dyDescent="0.25">
      <c r="B110" s="16"/>
      <c r="C110" s="11"/>
      <c r="D110" s="11"/>
      <c r="E110" s="11"/>
      <c r="F110" s="11"/>
      <c r="G110" s="11"/>
      <c r="H110" s="11"/>
      <c r="I110" s="11"/>
      <c r="CC110" s="11"/>
    </row>
    <row r="111" spans="2:81" s="5" customFormat="1" ht="15" x14ac:dyDescent="0.25">
      <c r="B111" s="16"/>
      <c r="C111" s="11"/>
      <c r="D111" s="11"/>
      <c r="E111" s="11"/>
      <c r="F111" s="11"/>
      <c r="G111" s="11"/>
      <c r="H111" s="11"/>
      <c r="I111" s="11"/>
      <c r="CC111" s="11"/>
    </row>
    <row r="112" spans="2:81" s="5" customFormat="1" ht="15" x14ac:dyDescent="0.25">
      <c r="B112" s="16"/>
      <c r="C112" s="11"/>
      <c r="D112" s="11"/>
      <c r="E112" s="11"/>
      <c r="F112" s="11"/>
      <c r="G112" s="11"/>
      <c r="H112" s="11"/>
      <c r="I112" s="11"/>
      <c r="CC112" s="11"/>
    </row>
    <row r="113" spans="2:81" s="5" customFormat="1" ht="15" x14ac:dyDescent="0.25">
      <c r="B113" s="16"/>
      <c r="C113" s="11"/>
      <c r="D113" s="11"/>
      <c r="E113" s="11"/>
      <c r="F113" s="11"/>
      <c r="G113" s="11"/>
      <c r="H113" s="11"/>
      <c r="I113" s="11"/>
      <c r="CC113" s="11"/>
    </row>
    <row r="114" spans="2:81" s="5" customFormat="1" ht="15" x14ac:dyDescent="0.25">
      <c r="B114" s="16"/>
      <c r="C114" s="11"/>
      <c r="D114" s="11"/>
      <c r="E114" s="11"/>
      <c r="F114" s="11"/>
      <c r="G114" s="11"/>
      <c r="H114" s="11"/>
      <c r="I114" s="11"/>
      <c r="CC114" s="11"/>
    </row>
    <row r="115" spans="2:81" s="5" customFormat="1" ht="15" x14ac:dyDescent="0.25">
      <c r="B115" s="16"/>
      <c r="C115" s="11"/>
      <c r="D115" s="11"/>
      <c r="E115" s="11"/>
      <c r="F115" s="11"/>
      <c r="G115" s="11"/>
      <c r="H115" s="11"/>
      <c r="I115" s="11"/>
      <c r="CC115" s="11"/>
    </row>
    <row r="116" spans="2:81" s="5" customFormat="1" ht="15" x14ac:dyDescent="0.25">
      <c r="B116" s="16"/>
      <c r="C116" s="11"/>
      <c r="D116" s="11"/>
      <c r="E116" s="11"/>
      <c r="F116" s="11"/>
      <c r="G116" s="11"/>
      <c r="H116" s="11"/>
      <c r="I116" s="11"/>
      <c r="CC116" s="11"/>
    </row>
    <row r="117" spans="2:81" s="5" customFormat="1" ht="15" x14ac:dyDescent="0.25">
      <c r="B117" s="16"/>
      <c r="C117" s="11"/>
      <c r="D117" s="11"/>
      <c r="E117" s="11"/>
      <c r="F117" s="11"/>
      <c r="G117" s="11"/>
      <c r="H117" s="11"/>
      <c r="I117" s="11"/>
      <c r="CC117" s="11"/>
    </row>
    <row r="118" spans="2:81" s="5" customFormat="1" ht="15" x14ac:dyDescent="0.25">
      <c r="B118" s="16"/>
      <c r="C118" s="11"/>
      <c r="D118" s="11"/>
      <c r="E118" s="11"/>
      <c r="F118" s="11"/>
      <c r="G118" s="11"/>
      <c r="H118" s="11"/>
      <c r="I118" s="11"/>
      <c r="CC118" s="11"/>
    </row>
    <row r="119" spans="2:81" s="5" customFormat="1" ht="15" x14ac:dyDescent="0.25">
      <c r="B119" s="16"/>
      <c r="C119" s="11"/>
      <c r="D119" s="11"/>
      <c r="E119" s="11"/>
      <c r="F119" s="11"/>
      <c r="G119" s="11"/>
      <c r="H119" s="11"/>
      <c r="I119" s="11"/>
      <c r="CC119" s="11"/>
    </row>
    <row r="120" spans="2:81" s="5" customFormat="1" ht="15" x14ac:dyDescent="0.25">
      <c r="B120" s="16"/>
      <c r="C120" s="11"/>
      <c r="D120" s="11"/>
      <c r="E120" s="11"/>
      <c r="F120" s="11"/>
      <c r="G120" s="11"/>
      <c r="H120" s="11"/>
      <c r="I120" s="11"/>
      <c r="CC120" s="11"/>
    </row>
    <row r="121" spans="2:81" s="5" customFormat="1" ht="15" x14ac:dyDescent="0.25">
      <c r="B121" s="16"/>
      <c r="C121" s="11"/>
      <c r="D121" s="11"/>
      <c r="E121" s="11"/>
      <c r="F121" s="11"/>
      <c r="G121" s="11"/>
      <c r="H121" s="11"/>
      <c r="I121" s="11"/>
      <c r="CC121" s="11"/>
    </row>
    <row r="122" spans="2:81" s="5" customFormat="1" ht="15" x14ac:dyDescent="0.25">
      <c r="B122" s="16"/>
      <c r="C122" s="11"/>
      <c r="D122" s="11"/>
      <c r="E122" s="11"/>
      <c r="F122" s="11"/>
      <c r="G122" s="11"/>
      <c r="H122" s="11"/>
      <c r="I122" s="11"/>
      <c r="CC122" s="11"/>
    </row>
    <row r="123" spans="2:81" s="5" customFormat="1" ht="15" x14ac:dyDescent="0.25">
      <c r="B123" s="16"/>
      <c r="C123" s="11"/>
      <c r="D123" s="11"/>
      <c r="E123" s="11"/>
      <c r="F123" s="11"/>
      <c r="G123" s="11"/>
      <c r="H123" s="11"/>
      <c r="I123" s="11"/>
      <c r="CC123" s="11"/>
    </row>
    <row r="124" spans="2:81" s="5" customFormat="1" ht="15" x14ac:dyDescent="0.25">
      <c r="B124" s="16"/>
      <c r="C124" s="11"/>
      <c r="D124" s="11"/>
      <c r="E124" s="11"/>
      <c r="F124" s="11"/>
      <c r="G124" s="11"/>
      <c r="H124" s="11"/>
      <c r="I124" s="11"/>
      <c r="CC124" s="11"/>
    </row>
    <row r="125" spans="2:81" s="5" customFormat="1" ht="15" x14ac:dyDescent="0.25">
      <c r="B125" s="16"/>
      <c r="C125" s="11"/>
      <c r="D125" s="11"/>
      <c r="E125" s="11"/>
      <c r="F125" s="11"/>
      <c r="G125" s="11"/>
      <c r="H125" s="11"/>
      <c r="I125" s="11"/>
      <c r="CC125" s="11"/>
    </row>
    <row r="126" spans="2:81" s="5" customFormat="1" ht="15" x14ac:dyDescent="0.25">
      <c r="B126" s="16"/>
      <c r="C126" s="11"/>
      <c r="D126" s="11"/>
      <c r="E126" s="11"/>
      <c r="F126" s="11"/>
      <c r="G126" s="11"/>
      <c r="H126" s="11"/>
      <c r="I126" s="11"/>
      <c r="CC126" s="11"/>
    </row>
    <row r="127" spans="2:81" s="5" customFormat="1" ht="15" x14ac:dyDescent="0.25">
      <c r="B127" s="16"/>
      <c r="C127" s="11"/>
      <c r="D127" s="11"/>
      <c r="E127" s="11"/>
      <c r="F127" s="11"/>
      <c r="G127" s="11"/>
      <c r="H127" s="11"/>
      <c r="I127" s="11"/>
      <c r="CC127" s="11"/>
    </row>
    <row r="128" spans="2:81" s="5" customFormat="1" ht="15" x14ac:dyDescent="0.25">
      <c r="B128" s="16"/>
      <c r="C128" s="11"/>
      <c r="D128" s="11"/>
      <c r="E128" s="11"/>
      <c r="F128" s="11"/>
      <c r="G128" s="11"/>
      <c r="H128" s="11"/>
      <c r="I128" s="11"/>
      <c r="CC128" s="11"/>
    </row>
    <row r="129" spans="2:81" s="5" customFormat="1" ht="15" x14ac:dyDescent="0.25">
      <c r="B129" s="16"/>
      <c r="C129" s="11"/>
      <c r="D129" s="11"/>
      <c r="E129" s="11"/>
      <c r="F129" s="11"/>
      <c r="G129" s="11"/>
      <c r="H129" s="11"/>
      <c r="I129" s="11"/>
      <c r="CC129" s="11"/>
    </row>
    <row r="130" spans="2:81" s="5" customFormat="1" ht="15" x14ac:dyDescent="0.25">
      <c r="B130" s="16"/>
      <c r="C130" s="11"/>
      <c r="D130" s="11"/>
      <c r="E130" s="11"/>
      <c r="F130" s="11"/>
      <c r="G130" s="11"/>
      <c r="H130" s="11"/>
      <c r="I130" s="11"/>
      <c r="CC130" s="11"/>
    </row>
    <row r="131" spans="2:81" s="5" customFormat="1" ht="15" x14ac:dyDescent="0.25">
      <c r="B131" s="16"/>
      <c r="C131" s="11"/>
      <c r="D131" s="11"/>
      <c r="E131" s="11"/>
      <c r="F131" s="11"/>
      <c r="G131" s="11"/>
      <c r="H131" s="11"/>
      <c r="I131" s="11"/>
      <c r="CC131" s="11"/>
    </row>
    <row r="132" spans="2:81" s="5" customFormat="1" ht="15" x14ac:dyDescent="0.25">
      <c r="B132" s="16"/>
      <c r="C132" s="11"/>
      <c r="D132" s="11"/>
      <c r="E132" s="11"/>
      <c r="F132" s="11"/>
      <c r="G132" s="11"/>
      <c r="H132" s="11"/>
      <c r="I132" s="11"/>
      <c r="CC132" s="11"/>
    </row>
    <row r="133" spans="2:81" s="5" customFormat="1" ht="15" x14ac:dyDescent="0.25">
      <c r="B133" s="16"/>
      <c r="C133" s="11"/>
      <c r="D133" s="11"/>
      <c r="E133" s="11"/>
      <c r="F133" s="11"/>
      <c r="G133" s="11"/>
      <c r="H133" s="11"/>
      <c r="I133" s="11"/>
      <c r="CC133" s="11"/>
    </row>
    <row r="134" spans="2:81" s="5" customFormat="1" ht="15" x14ac:dyDescent="0.25">
      <c r="B134" s="16"/>
      <c r="C134" s="11"/>
      <c r="D134" s="11"/>
      <c r="E134" s="11"/>
      <c r="F134" s="11"/>
      <c r="G134" s="11"/>
      <c r="H134" s="11"/>
      <c r="I134" s="11"/>
      <c r="CC134" s="11"/>
    </row>
    <row r="135" spans="2:81" s="5" customFormat="1" ht="15" x14ac:dyDescent="0.25">
      <c r="B135" s="16"/>
      <c r="C135" s="11"/>
      <c r="D135" s="11"/>
      <c r="E135" s="11"/>
      <c r="F135" s="11"/>
      <c r="G135" s="11"/>
      <c r="H135" s="11"/>
      <c r="I135" s="11"/>
      <c r="CC135" s="11"/>
    </row>
    <row r="136" spans="2:81" s="5" customFormat="1" ht="15" x14ac:dyDescent="0.25">
      <c r="B136" s="16"/>
      <c r="C136" s="11"/>
      <c r="D136" s="11"/>
      <c r="E136" s="11"/>
      <c r="F136" s="11"/>
      <c r="G136" s="11"/>
      <c r="H136" s="11"/>
      <c r="I136" s="11"/>
      <c r="CC136" s="11"/>
    </row>
    <row r="137" spans="2:81" s="5" customFormat="1" ht="15" x14ac:dyDescent="0.25">
      <c r="B137" s="16"/>
      <c r="C137" s="11"/>
      <c r="D137" s="11"/>
      <c r="E137" s="11"/>
      <c r="F137" s="11"/>
      <c r="G137" s="11"/>
      <c r="H137" s="11"/>
      <c r="I137" s="11"/>
      <c r="CC137" s="11"/>
    </row>
    <row r="138" spans="2:81" s="5" customFormat="1" ht="15" x14ac:dyDescent="0.25">
      <c r="B138" s="16"/>
      <c r="C138" s="11"/>
      <c r="D138" s="11"/>
      <c r="E138" s="11"/>
      <c r="F138" s="11"/>
      <c r="G138" s="11"/>
      <c r="H138" s="11"/>
      <c r="I138" s="11"/>
      <c r="CC138" s="11"/>
    </row>
    <row r="139" spans="2:81" s="5" customFormat="1" ht="15" x14ac:dyDescent="0.25">
      <c r="B139" s="16"/>
      <c r="C139" s="11"/>
      <c r="D139" s="11"/>
      <c r="E139" s="11"/>
      <c r="F139" s="11"/>
      <c r="G139" s="11"/>
      <c r="H139" s="11"/>
      <c r="I139" s="11"/>
      <c r="CC139" s="11"/>
    </row>
    <row r="140" spans="2:81" s="5" customFormat="1" ht="15" x14ac:dyDescent="0.25">
      <c r="B140" s="16"/>
      <c r="C140" s="11"/>
      <c r="D140" s="11"/>
      <c r="E140" s="11"/>
      <c r="F140" s="11"/>
      <c r="G140" s="11"/>
      <c r="H140" s="11"/>
      <c r="I140" s="11"/>
      <c r="CC140" s="11"/>
    </row>
    <row r="141" spans="2:81" s="5" customFormat="1" ht="15" x14ac:dyDescent="0.25">
      <c r="B141" s="16"/>
      <c r="C141" s="11"/>
      <c r="D141" s="11"/>
      <c r="E141" s="11"/>
      <c r="F141" s="11"/>
      <c r="G141" s="11"/>
      <c r="H141" s="11"/>
      <c r="I141" s="11"/>
      <c r="CC141" s="11"/>
    </row>
    <row r="142" spans="2:81" s="5" customFormat="1" ht="15" x14ac:dyDescent="0.25">
      <c r="B142" s="16"/>
      <c r="C142" s="11"/>
      <c r="D142" s="11"/>
      <c r="E142" s="11"/>
      <c r="F142" s="11"/>
      <c r="G142" s="11"/>
      <c r="H142" s="11"/>
      <c r="I142" s="11"/>
      <c r="CC142" s="11"/>
    </row>
    <row r="143" spans="2:81" s="5" customFormat="1" ht="15" x14ac:dyDescent="0.25">
      <c r="B143" s="16"/>
      <c r="C143" s="11"/>
      <c r="D143" s="11"/>
      <c r="E143" s="11"/>
      <c r="F143" s="11"/>
      <c r="G143" s="11"/>
      <c r="H143" s="11"/>
      <c r="I143" s="11"/>
      <c r="CC143" s="11"/>
    </row>
    <row r="144" spans="2:81" s="5" customFormat="1" ht="15" x14ac:dyDescent="0.25">
      <c r="B144" s="16"/>
      <c r="C144" s="11"/>
      <c r="D144" s="11"/>
      <c r="E144" s="11"/>
      <c r="F144" s="11"/>
      <c r="G144" s="11"/>
      <c r="H144" s="11"/>
      <c r="I144" s="11"/>
      <c r="CC144" s="11"/>
    </row>
    <row r="145" spans="2:81" s="5" customFormat="1" ht="15" x14ac:dyDescent="0.25">
      <c r="B145" s="16"/>
      <c r="C145" s="11"/>
      <c r="D145" s="11"/>
      <c r="E145" s="11"/>
      <c r="F145" s="11"/>
      <c r="G145" s="11"/>
      <c r="H145" s="11"/>
      <c r="I145" s="11"/>
      <c r="CC145" s="11"/>
    </row>
    <row r="146" spans="2:81" s="5" customFormat="1" ht="15" x14ac:dyDescent="0.25">
      <c r="B146" s="16"/>
      <c r="C146" s="11"/>
      <c r="D146" s="11"/>
      <c r="E146" s="11"/>
      <c r="F146" s="11"/>
      <c r="G146" s="11"/>
      <c r="H146" s="11"/>
      <c r="I146" s="11"/>
      <c r="CC146" s="11"/>
    </row>
    <row r="147" spans="2:81" s="5" customFormat="1" ht="15" x14ac:dyDescent="0.25">
      <c r="B147" s="16"/>
      <c r="C147" s="11"/>
      <c r="D147" s="11"/>
      <c r="E147" s="11"/>
      <c r="F147" s="11"/>
      <c r="G147" s="11"/>
      <c r="H147" s="11"/>
      <c r="I147" s="11"/>
      <c r="CC147" s="11"/>
    </row>
    <row r="148" spans="2:81" s="5" customFormat="1" ht="15" x14ac:dyDescent="0.25">
      <c r="B148" s="16"/>
      <c r="C148" s="11"/>
      <c r="D148" s="11"/>
      <c r="E148" s="11"/>
      <c r="F148" s="11"/>
      <c r="G148" s="11"/>
      <c r="H148" s="11"/>
      <c r="I148" s="11"/>
      <c r="CC148" s="11"/>
    </row>
    <row r="149" spans="2:81" s="5" customFormat="1" ht="15" x14ac:dyDescent="0.25">
      <c r="B149" s="16"/>
      <c r="C149" s="11"/>
      <c r="D149" s="11"/>
      <c r="E149" s="11"/>
      <c r="F149" s="11"/>
      <c r="G149" s="11"/>
      <c r="H149" s="11"/>
      <c r="I149" s="11"/>
      <c r="CC149" s="11"/>
    </row>
    <row r="150" spans="2:81" s="5" customFormat="1" ht="15" x14ac:dyDescent="0.25">
      <c r="B150" s="16"/>
      <c r="C150" s="11"/>
      <c r="D150" s="11"/>
      <c r="E150" s="11"/>
      <c r="F150" s="11"/>
      <c r="G150" s="11"/>
      <c r="H150" s="11"/>
      <c r="I150" s="11"/>
      <c r="CC150" s="11"/>
    </row>
    <row r="151" spans="2:81" s="5" customFormat="1" ht="15" x14ac:dyDescent="0.25">
      <c r="B151" s="16"/>
      <c r="C151" s="11"/>
      <c r="D151" s="11"/>
      <c r="E151" s="11"/>
      <c r="F151" s="11"/>
      <c r="G151" s="11"/>
      <c r="H151" s="11"/>
      <c r="I151" s="11"/>
      <c r="CC151" s="11"/>
    </row>
    <row r="152" spans="2:81" s="5" customFormat="1" ht="15" x14ac:dyDescent="0.25">
      <c r="B152" s="16"/>
      <c r="C152" s="11"/>
      <c r="D152" s="11"/>
      <c r="E152" s="11"/>
      <c r="F152" s="11"/>
      <c r="G152" s="11"/>
      <c r="H152" s="11"/>
      <c r="I152" s="11"/>
      <c r="CC152" s="11"/>
    </row>
    <row r="153" spans="2:81" s="5" customFormat="1" ht="15" x14ac:dyDescent="0.25">
      <c r="B153" s="16"/>
      <c r="C153" s="11"/>
      <c r="D153" s="11"/>
      <c r="E153" s="11"/>
      <c r="F153" s="11"/>
      <c r="G153" s="11"/>
      <c r="H153" s="11"/>
      <c r="I153" s="11"/>
      <c r="CC153" s="11"/>
    </row>
    <row r="154" spans="2:81" s="5" customFormat="1" ht="15" x14ac:dyDescent="0.25">
      <c r="B154" s="16"/>
      <c r="C154" s="11"/>
      <c r="D154" s="11"/>
      <c r="E154" s="11"/>
      <c r="F154" s="11"/>
      <c r="G154" s="11"/>
      <c r="H154" s="11"/>
      <c r="I154" s="11"/>
      <c r="CC154" s="11"/>
    </row>
    <row r="155" spans="2:81" s="5" customFormat="1" ht="15" x14ac:dyDescent="0.25">
      <c r="B155" s="16"/>
      <c r="C155" s="11"/>
      <c r="D155" s="11"/>
      <c r="E155" s="11"/>
      <c r="F155" s="11"/>
      <c r="G155" s="11"/>
      <c r="H155" s="11"/>
      <c r="I155" s="11"/>
      <c r="CC155" s="11"/>
    </row>
    <row r="156" spans="2:81" s="5" customFormat="1" ht="15" x14ac:dyDescent="0.25">
      <c r="B156" s="16"/>
      <c r="C156" s="11"/>
      <c r="D156" s="11"/>
      <c r="E156" s="11"/>
      <c r="F156" s="11"/>
      <c r="G156" s="11"/>
      <c r="H156" s="11"/>
      <c r="I156" s="11"/>
      <c r="CC156" s="11"/>
    </row>
    <row r="157" spans="2:81" s="5" customFormat="1" ht="15" x14ac:dyDescent="0.25">
      <c r="B157" s="16"/>
      <c r="C157" s="11"/>
      <c r="D157" s="11"/>
      <c r="E157" s="11"/>
      <c r="F157" s="11"/>
      <c r="G157" s="11"/>
      <c r="H157" s="11"/>
      <c r="I157" s="11"/>
      <c r="CC157" s="11"/>
    </row>
    <row r="158" spans="2:81" s="5" customFormat="1" ht="15" x14ac:dyDescent="0.25">
      <c r="B158" s="16"/>
      <c r="C158" s="11"/>
      <c r="D158" s="11"/>
      <c r="E158" s="11"/>
      <c r="F158" s="11"/>
      <c r="G158" s="11"/>
      <c r="H158" s="11"/>
      <c r="I158" s="11"/>
      <c r="CC158" s="11"/>
    </row>
    <row r="159" spans="2:81" s="5" customFormat="1" ht="15" x14ac:dyDescent="0.25">
      <c r="B159" s="16"/>
      <c r="C159" s="11"/>
      <c r="D159" s="11"/>
      <c r="E159" s="11"/>
      <c r="F159" s="11"/>
      <c r="G159" s="11"/>
      <c r="H159" s="11"/>
      <c r="I159" s="11"/>
      <c r="CC159" s="11"/>
    </row>
    <row r="160" spans="2:81" s="5" customFormat="1" ht="15" x14ac:dyDescent="0.25">
      <c r="B160" s="16"/>
      <c r="C160" s="11"/>
      <c r="D160" s="11"/>
      <c r="E160" s="11"/>
      <c r="F160" s="11"/>
      <c r="G160" s="11"/>
      <c r="H160" s="11"/>
      <c r="I160" s="11"/>
      <c r="CC160" s="11"/>
    </row>
    <row r="161" spans="2:81" s="5" customFormat="1" ht="15" x14ac:dyDescent="0.25">
      <c r="B161" s="16"/>
      <c r="C161" s="11"/>
      <c r="D161" s="11"/>
      <c r="E161" s="11"/>
      <c r="F161" s="11"/>
      <c r="G161" s="11"/>
      <c r="H161" s="11"/>
      <c r="I161" s="11"/>
      <c r="CC161" s="11"/>
    </row>
    <row r="162" spans="2:81" s="5" customFormat="1" ht="15" x14ac:dyDescent="0.25">
      <c r="B162" s="16"/>
      <c r="C162" s="11"/>
      <c r="D162" s="11"/>
      <c r="E162" s="11"/>
      <c r="F162" s="11"/>
      <c r="G162" s="11"/>
      <c r="H162" s="11"/>
      <c r="I162" s="11"/>
      <c r="CC162" s="11"/>
    </row>
    <row r="163" spans="2:81" s="5" customFormat="1" ht="15" x14ac:dyDescent="0.25">
      <c r="B163" s="16"/>
      <c r="C163" s="11"/>
      <c r="D163" s="11"/>
      <c r="E163" s="11"/>
      <c r="F163" s="11"/>
      <c r="G163" s="11"/>
      <c r="H163" s="11"/>
      <c r="I163" s="11"/>
      <c r="CC163" s="11"/>
    </row>
    <row r="164" spans="2:81" s="5" customFormat="1" ht="15" x14ac:dyDescent="0.25">
      <c r="B164" s="16"/>
      <c r="C164" s="11"/>
      <c r="D164" s="11"/>
      <c r="E164" s="11"/>
      <c r="F164" s="11"/>
      <c r="G164" s="11"/>
      <c r="H164" s="11"/>
      <c r="I164" s="11"/>
      <c r="CC164" s="11"/>
    </row>
    <row r="165" spans="2:81" s="5" customFormat="1" ht="15" x14ac:dyDescent="0.25">
      <c r="B165" s="16"/>
      <c r="C165" s="11"/>
      <c r="D165" s="11"/>
      <c r="E165" s="11"/>
      <c r="F165" s="11"/>
      <c r="G165" s="11"/>
      <c r="H165" s="11"/>
      <c r="I165" s="11"/>
      <c r="CC165" s="11"/>
    </row>
    <row r="166" spans="2:81" s="5" customFormat="1" ht="15" x14ac:dyDescent="0.25">
      <c r="B166" s="16"/>
      <c r="C166" s="11"/>
      <c r="D166" s="11"/>
      <c r="E166" s="11"/>
      <c r="F166" s="11"/>
      <c r="G166" s="11"/>
      <c r="H166" s="11"/>
      <c r="I166" s="11"/>
      <c r="CC166" s="11"/>
    </row>
    <row r="167" spans="2:81" s="5" customFormat="1" ht="15" x14ac:dyDescent="0.25">
      <c r="B167" s="16"/>
      <c r="C167" s="11"/>
      <c r="D167" s="11"/>
      <c r="E167" s="11"/>
      <c r="F167" s="11"/>
      <c r="G167" s="11"/>
      <c r="H167" s="11"/>
      <c r="I167" s="11"/>
      <c r="CC167" s="11"/>
    </row>
    <row r="168" spans="2:81" s="5" customFormat="1" ht="15" x14ac:dyDescent="0.25">
      <c r="B168" s="16"/>
      <c r="C168" s="11"/>
      <c r="D168" s="11"/>
      <c r="E168" s="11"/>
      <c r="F168" s="11"/>
      <c r="G168" s="11"/>
      <c r="H168" s="11"/>
      <c r="I168" s="11"/>
      <c r="CC168" s="11"/>
    </row>
    <row r="169" spans="2:81" s="5" customFormat="1" ht="15" x14ac:dyDescent="0.25">
      <c r="B169" s="16"/>
      <c r="C169" s="11"/>
      <c r="D169" s="11"/>
      <c r="E169" s="11"/>
      <c r="F169" s="11"/>
      <c r="G169" s="11"/>
      <c r="H169" s="11"/>
      <c r="I169" s="11"/>
      <c r="CC169" s="11"/>
    </row>
    <row r="170" spans="2:81" s="5" customFormat="1" ht="15" x14ac:dyDescent="0.25">
      <c r="B170" s="16"/>
      <c r="C170" s="11"/>
      <c r="D170" s="11"/>
      <c r="E170" s="11"/>
      <c r="F170" s="11"/>
      <c r="G170" s="11"/>
      <c r="H170" s="11"/>
      <c r="I170" s="11"/>
      <c r="CC170" s="11"/>
    </row>
    <row r="171" spans="2:81" s="5" customFormat="1" ht="15" x14ac:dyDescent="0.25">
      <c r="B171" s="16"/>
      <c r="C171" s="11"/>
      <c r="D171" s="11"/>
      <c r="E171" s="11"/>
      <c r="F171" s="11"/>
      <c r="G171" s="11"/>
      <c r="H171" s="11"/>
      <c r="I171" s="11"/>
      <c r="CC171" s="11"/>
    </row>
    <row r="172" spans="2:81" s="5" customFormat="1" ht="15" x14ac:dyDescent="0.25">
      <c r="B172" s="16"/>
      <c r="C172" s="11"/>
      <c r="D172" s="11"/>
      <c r="E172" s="11"/>
      <c r="F172" s="11"/>
      <c r="G172" s="11"/>
      <c r="H172" s="11"/>
      <c r="I172" s="11"/>
      <c r="CC172" s="11"/>
    </row>
    <row r="173" spans="2:81" s="5" customFormat="1" ht="15" x14ac:dyDescent="0.25">
      <c r="B173" s="16"/>
      <c r="C173" s="11"/>
      <c r="D173" s="11"/>
      <c r="E173" s="11"/>
      <c r="F173" s="11"/>
      <c r="G173" s="11"/>
      <c r="H173" s="11"/>
      <c r="I173" s="11"/>
      <c r="CC173" s="11"/>
    </row>
    <row r="174" spans="2:81" s="5" customFormat="1" ht="15" x14ac:dyDescent="0.25">
      <c r="B174" s="16"/>
      <c r="C174" s="11"/>
      <c r="D174" s="11"/>
      <c r="E174" s="11"/>
      <c r="F174" s="11"/>
      <c r="G174" s="11"/>
      <c r="H174" s="11"/>
      <c r="I174" s="11"/>
      <c r="CC174" s="11"/>
    </row>
    <row r="175" spans="2:81" s="5" customFormat="1" ht="15" x14ac:dyDescent="0.25">
      <c r="B175" s="16"/>
      <c r="C175" s="11"/>
      <c r="D175" s="11"/>
      <c r="E175" s="11"/>
      <c r="F175" s="11"/>
      <c r="G175" s="11"/>
      <c r="H175" s="11"/>
      <c r="I175" s="11"/>
      <c r="CC175" s="11"/>
    </row>
    <row r="176" spans="2:81" s="5" customFormat="1" ht="15" x14ac:dyDescent="0.25">
      <c r="B176" s="16"/>
      <c r="C176" s="11"/>
      <c r="D176" s="11"/>
      <c r="E176" s="11"/>
      <c r="F176" s="11"/>
      <c r="G176" s="11"/>
      <c r="H176" s="11"/>
      <c r="I176" s="11"/>
      <c r="CC176" s="11"/>
    </row>
    <row r="177" spans="2:81" s="5" customFormat="1" ht="15" x14ac:dyDescent="0.25">
      <c r="B177" s="16"/>
      <c r="C177" s="11"/>
      <c r="D177" s="11"/>
      <c r="E177" s="11"/>
      <c r="F177" s="11"/>
      <c r="G177" s="11"/>
      <c r="H177" s="11"/>
      <c r="I177" s="11"/>
      <c r="CC177" s="11"/>
    </row>
    <row r="178" spans="2:81" s="5" customFormat="1" ht="15" x14ac:dyDescent="0.25">
      <c r="B178" s="16"/>
      <c r="C178" s="11"/>
      <c r="D178" s="11"/>
      <c r="E178" s="11"/>
      <c r="F178" s="11"/>
      <c r="G178" s="11"/>
      <c r="H178" s="11"/>
      <c r="I178" s="11"/>
      <c r="CC178" s="11"/>
    </row>
    <row r="179" spans="2:81" s="5" customFormat="1" ht="15" x14ac:dyDescent="0.25">
      <c r="B179" s="16"/>
      <c r="C179" s="11"/>
      <c r="D179" s="11"/>
      <c r="E179" s="11"/>
      <c r="F179" s="11"/>
      <c r="G179" s="11"/>
      <c r="H179" s="11"/>
      <c r="I179" s="11"/>
      <c r="CC179" s="11"/>
    </row>
    <row r="180" spans="2:81" s="5" customFormat="1" ht="15" x14ac:dyDescent="0.25">
      <c r="B180" s="16"/>
      <c r="C180" s="11"/>
      <c r="D180" s="11"/>
      <c r="E180" s="11"/>
      <c r="F180" s="11"/>
      <c r="G180" s="11"/>
      <c r="H180" s="11"/>
      <c r="I180" s="11"/>
      <c r="CC180" s="11"/>
    </row>
    <row r="181" spans="2:81" s="5" customFormat="1" ht="15" x14ac:dyDescent="0.25">
      <c r="B181" s="16"/>
      <c r="C181" s="11"/>
      <c r="D181" s="11"/>
      <c r="E181" s="11"/>
      <c r="F181" s="11"/>
      <c r="G181" s="11"/>
      <c r="H181" s="11"/>
      <c r="I181" s="11"/>
      <c r="CC181" s="11"/>
    </row>
    <row r="182" spans="2:81" s="5" customFormat="1" ht="15" x14ac:dyDescent="0.25">
      <c r="B182" s="16"/>
      <c r="C182" s="11"/>
      <c r="D182" s="11"/>
      <c r="E182" s="11"/>
      <c r="F182" s="11"/>
      <c r="G182" s="11"/>
      <c r="H182" s="11"/>
      <c r="I182" s="11"/>
      <c r="CC182" s="11"/>
    </row>
    <row r="183" spans="2:81" s="5" customFormat="1" ht="15" x14ac:dyDescent="0.25">
      <c r="B183" s="16"/>
      <c r="C183" s="11"/>
      <c r="D183" s="11"/>
      <c r="E183" s="11"/>
      <c r="F183" s="11"/>
      <c r="G183" s="11"/>
      <c r="H183" s="11"/>
      <c r="I183" s="11"/>
      <c r="CC183" s="11"/>
    </row>
    <row r="184" spans="2:81" s="5" customFormat="1" ht="15" x14ac:dyDescent="0.25">
      <c r="B184" s="16"/>
      <c r="C184" s="11"/>
      <c r="D184" s="11"/>
      <c r="E184" s="11"/>
      <c r="F184" s="11"/>
      <c r="G184" s="11"/>
      <c r="H184" s="11"/>
      <c r="I184" s="11"/>
      <c r="CC184" s="11"/>
    </row>
    <row r="185" spans="2:81" s="5" customFormat="1" ht="15" x14ac:dyDescent="0.25">
      <c r="B185" s="16"/>
      <c r="C185" s="11"/>
      <c r="D185" s="11"/>
      <c r="E185" s="11"/>
      <c r="F185" s="11"/>
      <c r="G185" s="11"/>
      <c r="H185" s="11"/>
      <c r="I185" s="11"/>
      <c r="CC185" s="11"/>
    </row>
    <row r="186" spans="2:81" s="5" customFormat="1" ht="15" x14ac:dyDescent="0.25">
      <c r="B186" s="16"/>
      <c r="C186" s="11"/>
      <c r="D186" s="11"/>
      <c r="E186" s="11"/>
      <c r="F186" s="11"/>
      <c r="G186" s="11"/>
      <c r="H186" s="11"/>
      <c r="I186" s="11"/>
      <c r="CC186" s="11"/>
    </row>
    <row r="187" spans="2:81" s="5" customFormat="1" ht="15" x14ac:dyDescent="0.25">
      <c r="B187" s="16"/>
      <c r="C187" s="11"/>
      <c r="D187" s="11"/>
      <c r="E187" s="11"/>
      <c r="F187" s="11"/>
      <c r="G187" s="11"/>
      <c r="H187" s="11"/>
      <c r="I187" s="11"/>
      <c r="CC187" s="11"/>
    </row>
    <row r="188" spans="2:81" s="5" customFormat="1" ht="15" x14ac:dyDescent="0.25">
      <c r="B188" s="16"/>
      <c r="C188" s="11"/>
      <c r="D188" s="11"/>
      <c r="E188" s="11"/>
      <c r="F188" s="11"/>
      <c r="G188" s="11"/>
      <c r="H188" s="11"/>
      <c r="I188" s="11"/>
      <c r="CC188" s="11"/>
    </row>
    <row r="189" spans="2:81" s="5" customFormat="1" ht="15" x14ac:dyDescent="0.25">
      <c r="B189" s="16"/>
      <c r="C189" s="11"/>
      <c r="D189" s="11"/>
      <c r="E189" s="11"/>
      <c r="F189" s="11"/>
      <c r="G189" s="11"/>
      <c r="H189" s="11"/>
      <c r="I189" s="11"/>
      <c r="CC189" s="11"/>
    </row>
    <row r="190" spans="2:81" s="5" customFormat="1" ht="15" x14ac:dyDescent="0.25">
      <c r="B190" s="16"/>
      <c r="C190" s="11"/>
      <c r="D190" s="11"/>
      <c r="E190" s="11"/>
      <c r="F190" s="11"/>
      <c r="G190" s="11"/>
      <c r="H190" s="11"/>
      <c r="I190" s="11"/>
      <c r="CC190" s="11"/>
    </row>
    <row r="191" spans="2:81" s="5" customFormat="1" ht="15" x14ac:dyDescent="0.25">
      <c r="B191" s="16"/>
      <c r="C191" s="11"/>
      <c r="D191" s="11"/>
      <c r="E191" s="11"/>
      <c r="F191" s="11"/>
      <c r="G191" s="11"/>
      <c r="H191" s="11"/>
      <c r="I191" s="11"/>
      <c r="CC191" s="11"/>
    </row>
    <row r="192" spans="2:81" s="5" customFormat="1" ht="15" x14ac:dyDescent="0.25">
      <c r="B192" s="16"/>
      <c r="C192" s="11"/>
      <c r="D192" s="11"/>
      <c r="E192" s="11"/>
      <c r="F192" s="11"/>
      <c r="G192" s="11"/>
      <c r="H192" s="11"/>
      <c r="I192" s="11"/>
      <c r="CC192" s="11"/>
    </row>
    <row r="193" spans="2:81" s="5" customFormat="1" ht="15" x14ac:dyDescent="0.25">
      <c r="B193" s="16"/>
      <c r="C193" s="11"/>
      <c r="D193" s="11"/>
      <c r="E193" s="11"/>
      <c r="F193" s="11"/>
      <c r="G193" s="11"/>
      <c r="H193" s="11"/>
      <c r="I193" s="11"/>
      <c r="CC193" s="11"/>
    </row>
    <row r="194" spans="2:81" s="5" customFormat="1" ht="15" x14ac:dyDescent="0.25">
      <c r="B194" s="16"/>
      <c r="C194" s="11"/>
      <c r="D194" s="11"/>
      <c r="E194" s="11"/>
      <c r="F194" s="11"/>
      <c r="G194" s="11"/>
      <c r="H194" s="11"/>
      <c r="I194" s="11"/>
      <c r="CC194" s="11"/>
    </row>
    <row r="195" spans="2:81" s="5" customFormat="1" ht="15" x14ac:dyDescent="0.25">
      <c r="B195" s="16"/>
      <c r="C195" s="11"/>
      <c r="D195" s="11"/>
      <c r="E195" s="11"/>
      <c r="F195" s="11"/>
      <c r="G195" s="11"/>
      <c r="H195" s="11"/>
      <c r="I195" s="11"/>
      <c r="CC195" s="11"/>
    </row>
    <row r="196" spans="2:81" s="5" customFormat="1" ht="15" x14ac:dyDescent="0.25">
      <c r="B196" s="16"/>
      <c r="C196" s="11"/>
      <c r="D196" s="11"/>
      <c r="E196" s="11"/>
      <c r="F196" s="11"/>
      <c r="G196" s="11"/>
      <c r="H196" s="11"/>
      <c r="I196" s="11"/>
      <c r="CC196" s="11"/>
    </row>
    <row r="197" spans="2:81" s="5" customFormat="1" ht="15" x14ac:dyDescent="0.25">
      <c r="B197" s="16"/>
      <c r="C197" s="11"/>
      <c r="D197" s="11"/>
      <c r="E197" s="11"/>
      <c r="F197" s="11"/>
      <c r="G197" s="11"/>
      <c r="H197" s="11"/>
      <c r="I197" s="11"/>
      <c r="CC197" s="11"/>
    </row>
    <row r="198" spans="2:81" s="5" customFormat="1" ht="15" x14ac:dyDescent="0.25">
      <c r="B198" s="16"/>
      <c r="C198" s="11"/>
      <c r="D198" s="11"/>
      <c r="E198" s="11"/>
      <c r="F198" s="11"/>
      <c r="G198" s="11"/>
      <c r="H198" s="11"/>
      <c r="I198" s="11"/>
      <c r="CC198" s="11"/>
    </row>
    <row r="199" spans="2:81" s="5" customFormat="1" ht="15" x14ac:dyDescent="0.25">
      <c r="B199" s="16"/>
      <c r="C199" s="11"/>
      <c r="D199" s="11"/>
      <c r="E199" s="11"/>
      <c r="F199" s="11"/>
      <c r="G199" s="11"/>
      <c r="H199" s="11"/>
      <c r="I199" s="11"/>
      <c r="CC199" s="11"/>
    </row>
    <row r="200" spans="2:81" s="5" customFormat="1" ht="15" x14ac:dyDescent="0.25">
      <c r="B200" s="16"/>
      <c r="C200" s="11"/>
      <c r="D200" s="11"/>
      <c r="E200" s="11"/>
      <c r="F200" s="11"/>
      <c r="G200" s="11"/>
      <c r="H200" s="11"/>
      <c r="I200" s="11"/>
      <c r="CC200" s="11"/>
    </row>
    <row r="201" spans="2:81" s="5" customFormat="1" ht="15" x14ac:dyDescent="0.25">
      <c r="B201" s="16"/>
      <c r="C201" s="11"/>
      <c r="D201" s="11"/>
      <c r="E201" s="11"/>
      <c r="F201" s="11"/>
      <c r="G201" s="11"/>
      <c r="H201" s="11"/>
      <c r="I201" s="11"/>
      <c r="CC201" s="11"/>
    </row>
    <row r="202" spans="2:81" s="5" customFormat="1" ht="15" x14ac:dyDescent="0.25">
      <c r="B202" s="16"/>
      <c r="C202" s="11"/>
      <c r="D202" s="11"/>
      <c r="E202" s="11"/>
      <c r="F202" s="11"/>
      <c r="G202" s="11"/>
      <c r="H202" s="11"/>
      <c r="I202" s="11"/>
      <c r="CC202" s="11"/>
    </row>
    <row r="203" spans="2:81" s="5" customFormat="1" ht="15" x14ac:dyDescent="0.25">
      <c r="B203" s="16"/>
      <c r="C203" s="11"/>
      <c r="D203" s="11"/>
      <c r="E203" s="11"/>
      <c r="F203" s="11"/>
      <c r="G203" s="11"/>
      <c r="H203" s="11"/>
      <c r="I203" s="11"/>
      <c r="CC203" s="11"/>
    </row>
    <row r="204" spans="2:81" s="5" customFormat="1" ht="15" x14ac:dyDescent="0.25">
      <c r="B204" s="16"/>
      <c r="C204" s="11"/>
      <c r="D204" s="11"/>
      <c r="E204" s="11"/>
      <c r="F204" s="11"/>
      <c r="G204" s="11"/>
      <c r="H204" s="11"/>
      <c r="I204" s="11"/>
      <c r="CC204" s="11"/>
    </row>
    <row r="205" spans="2:81" s="5" customFormat="1" ht="15" x14ac:dyDescent="0.25">
      <c r="B205" s="16"/>
      <c r="C205" s="11"/>
      <c r="D205" s="11"/>
      <c r="E205" s="11"/>
      <c r="F205" s="11"/>
      <c r="G205" s="11"/>
      <c r="H205" s="11"/>
      <c r="I205" s="11"/>
      <c r="CC205" s="11"/>
    </row>
    <row r="206" spans="2:81" s="5" customFormat="1" ht="15" x14ac:dyDescent="0.25">
      <c r="B206" s="16"/>
      <c r="C206" s="11"/>
      <c r="D206" s="11"/>
      <c r="E206" s="11"/>
      <c r="F206" s="11"/>
      <c r="G206" s="11"/>
      <c r="H206" s="11"/>
      <c r="I206" s="11"/>
      <c r="CC206" s="11"/>
    </row>
    <row r="207" spans="2:81" s="5" customFormat="1" ht="15" x14ac:dyDescent="0.25">
      <c r="B207" s="16"/>
      <c r="C207" s="11"/>
      <c r="D207" s="11"/>
      <c r="E207" s="11"/>
      <c r="F207" s="11"/>
      <c r="G207" s="11"/>
      <c r="H207" s="11"/>
      <c r="I207" s="11"/>
      <c r="CC207" s="11"/>
    </row>
    <row r="208" spans="2:81" s="5" customFormat="1" ht="15" x14ac:dyDescent="0.25">
      <c r="B208" s="16"/>
      <c r="C208" s="11"/>
      <c r="D208" s="11"/>
      <c r="E208" s="11"/>
      <c r="F208" s="11"/>
      <c r="G208" s="11"/>
      <c r="H208" s="11"/>
      <c r="I208" s="11"/>
      <c r="CC208" s="11"/>
    </row>
    <row r="209" spans="2:81" s="5" customFormat="1" ht="15" x14ac:dyDescent="0.25">
      <c r="B209" s="16"/>
      <c r="C209" s="11"/>
      <c r="D209" s="11"/>
      <c r="E209" s="11"/>
      <c r="F209" s="11"/>
      <c r="G209" s="11"/>
      <c r="H209" s="11"/>
      <c r="I209" s="11"/>
      <c r="CC209" s="11"/>
    </row>
    <row r="210" spans="2:81" s="5" customFormat="1" ht="15" x14ac:dyDescent="0.25">
      <c r="B210" s="16"/>
      <c r="C210" s="11"/>
      <c r="D210" s="11"/>
      <c r="E210" s="11"/>
      <c r="F210" s="11"/>
      <c r="G210" s="11"/>
      <c r="H210" s="11"/>
      <c r="I210" s="11"/>
      <c r="CC210" s="11"/>
    </row>
    <row r="211" spans="2:81" s="5" customFormat="1" ht="15" x14ac:dyDescent="0.25">
      <c r="B211" s="16"/>
      <c r="C211" s="11"/>
      <c r="D211" s="11"/>
      <c r="E211" s="11"/>
      <c r="F211" s="11"/>
      <c r="G211" s="11"/>
      <c r="H211" s="11"/>
      <c r="I211" s="11"/>
      <c r="CC211" s="11"/>
    </row>
    <row r="212" spans="2:81" s="5" customFormat="1" ht="15" x14ac:dyDescent="0.25">
      <c r="B212" s="16"/>
      <c r="C212" s="11"/>
      <c r="D212" s="11"/>
      <c r="E212" s="11"/>
      <c r="F212" s="11"/>
      <c r="G212" s="11"/>
      <c r="H212" s="11"/>
      <c r="I212" s="11"/>
      <c r="CC212" s="11"/>
    </row>
    <row r="213" spans="2:81" s="5" customFormat="1" ht="15" x14ac:dyDescent="0.25">
      <c r="B213" s="16"/>
      <c r="C213" s="11"/>
      <c r="D213" s="11"/>
      <c r="E213" s="11"/>
      <c r="F213" s="11"/>
      <c r="G213" s="11"/>
      <c r="H213" s="11"/>
      <c r="I213" s="11"/>
      <c r="CC213" s="11"/>
    </row>
    <row r="214" spans="2:81" s="5" customFormat="1" ht="15" x14ac:dyDescent="0.25">
      <c r="B214" s="16"/>
      <c r="C214" s="11"/>
      <c r="D214" s="11"/>
      <c r="E214" s="11"/>
      <c r="F214" s="11"/>
      <c r="G214" s="11"/>
      <c r="H214" s="11"/>
      <c r="I214" s="11"/>
      <c r="CC214" s="11"/>
    </row>
    <row r="215" spans="2:81" s="5" customFormat="1" ht="15" x14ac:dyDescent="0.25">
      <c r="B215" s="16"/>
      <c r="C215" s="11"/>
      <c r="D215" s="11"/>
      <c r="E215" s="11"/>
      <c r="F215" s="11"/>
      <c r="G215" s="11"/>
      <c r="H215" s="11"/>
      <c r="I215" s="11"/>
      <c r="CC215" s="11"/>
    </row>
    <row r="216" spans="2:81" s="5" customFormat="1" ht="15" x14ac:dyDescent="0.25">
      <c r="B216" s="16"/>
      <c r="C216" s="11"/>
      <c r="D216" s="11"/>
      <c r="E216" s="11"/>
      <c r="F216" s="11"/>
      <c r="G216" s="11"/>
      <c r="H216" s="11"/>
      <c r="I216" s="11"/>
      <c r="CC216" s="11"/>
    </row>
    <row r="217" spans="2:81" s="5" customFormat="1" ht="15" x14ac:dyDescent="0.25">
      <c r="B217" s="16"/>
      <c r="C217" s="11"/>
      <c r="D217" s="11"/>
      <c r="E217" s="11"/>
      <c r="F217" s="11"/>
      <c r="G217" s="11"/>
      <c r="H217" s="11"/>
      <c r="I217" s="11"/>
      <c r="CC217" s="11"/>
    </row>
    <row r="218" spans="2:81" s="5" customFormat="1" ht="15" x14ac:dyDescent="0.25">
      <c r="B218" s="16"/>
      <c r="C218" s="11"/>
      <c r="D218" s="11"/>
      <c r="E218" s="11"/>
      <c r="F218" s="11"/>
      <c r="G218" s="11"/>
      <c r="H218" s="11"/>
      <c r="I218" s="11"/>
      <c r="CC218" s="11"/>
    </row>
    <row r="219" spans="2:81" s="5" customFormat="1" ht="15" x14ac:dyDescent="0.25">
      <c r="B219" s="16"/>
      <c r="C219" s="11"/>
      <c r="D219" s="11"/>
      <c r="E219" s="11"/>
      <c r="F219" s="11"/>
      <c r="G219" s="11"/>
      <c r="H219" s="11"/>
      <c r="I219" s="11"/>
      <c r="CC219" s="11"/>
    </row>
    <row r="220" spans="2:81" s="5" customFormat="1" ht="15" x14ac:dyDescent="0.25">
      <c r="B220" s="16"/>
      <c r="C220" s="11"/>
      <c r="D220" s="11"/>
      <c r="E220" s="11"/>
      <c r="F220" s="11"/>
      <c r="G220" s="11"/>
      <c r="H220" s="11"/>
      <c r="I220" s="11"/>
      <c r="CC220" s="11"/>
    </row>
    <row r="221" spans="2:81" s="5" customFormat="1" ht="15" x14ac:dyDescent="0.25">
      <c r="B221" s="16"/>
      <c r="C221" s="11"/>
      <c r="D221" s="11"/>
      <c r="E221" s="11"/>
      <c r="F221" s="11"/>
      <c r="G221" s="11"/>
      <c r="H221" s="11"/>
      <c r="I221" s="11"/>
      <c r="CC221" s="11"/>
    </row>
    <row r="222" spans="2:81" s="5" customFormat="1" ht="15" x14ac:dyDescent="0.25">
      <c r="B222" s="16"/>
      <c r="C222" s="11"/>
      <c r="D222" s="11"/>
      <c r="E222" s="11"/>
      <c r="F222" s="11"/>
      <c r="G222" s="11"/>
      <c r="H222" s="11"/>
      <c r="I222" s="11"/>
      <c r="CC222" s="11"/>
    </row>
    <row r="223" spans="2:81" s="5" customFormat="1" ht="15" x14ac:dyDescent="0.25">
      <c r="B223" s="16"/>
      <c r="C223" s="11"/>
      <c r="D223" s="11"/>
      <c r="E223" s="11"/>
      <c r="F223" s="11"/>
      <c r="G223" s="11"/>
      <c r="H223" s="11"/>
      <c r="I223" s="11"/>
      <c r="CC223" s="11"/>
    </row>
    <row r="224" spans="2:81" s="5" customFormat="1" ht="15" x14ac:dyDescent="0.25">
      <c r="B224" s="16"/>
      <c r="C224" s="11"/>
      <c r="D224" s="11"/>
      <c r="E224" s="11"/>
      <c r="F224" s="11"/>
      <c r="G224" s="11"/>
      <c r="H224" s="11"/>
      <c r="I224" s="11"/>
      <c r="CC224" s="11"/>
    </row>
    <row r="225" spans="2:81" s="5" customFormat="1" ht="15" x14ac:dyDescent="0.25">
      <c r="B225" s="16"/>
      <c r="C225" s="11"/>
      <c r="D225" s="11"/>
      <c r="E225" s="11"/>
      <c r="F225" s="11"/>
      <c r="G225" s="11"/>
      <c r="H225" s="11"/>
      <c r="I225" s="11"/>
      <c r="CC225" s="11"/>
    </row>
    <row r="226" spans="2:81" s="5" customFormat="1" ht="15" x14ac:dyDescent="0.25">
      <c r="B226" s="16"/>
      <c r="C226" s="11"/>
      <c r="D226" s="11"/>
      <c r="E226" s="11"/>
      <c r="F226" s="11"/>
      <c r="G226" s="11"/>
      <c r="H226" s="11"/>
      <c r="I226" s="11"/>
      <c r="CC226" s="11"/>
    </row>
    <row r="227" spans="2:81" s="5" customFormat="1" ht="15" x14ac:dyDescent="0.25">
      <c r="B227" s="16"/>
      <c r="C227" s="11"/>
      <c r="D227" s="11"/>
      <c r="E227" s="11"/>
      <c r="F227" s="11"/>
      <c r="G227" s="11"/>
      <c r="H227" s="11"/>
      <c r="I227" s="11"/>
      <c r="CC227" s="11"/>
    </row>
    <row r="228" spans="2:81" s="5" customFormat="1" ht="15" x14ac:dyDescent="0.25">
      <c r="B228" s="16"/>
      <c r="C228" s="11"/>
      <c r="D228" s="11"/>
      <c r="E228" s="11"/>
      <c r="F228" s="11"/>
      <c r="G228" s="11"/>
      <c r="H228" s="11"/>
      <c r="I228" s="11"/>
      <c r="CC228" s="11"/>
    </row>
    <row r="229" spans="2:81" s="5" customFormat="1" ht="15" x14ac:dyDescent="0.25">
      <c r="B229" s="16"/>
      <c r="C229" s="11"/>
      <c r="D229" s="11"/>
      <c r="E229" s="11"/>
      <c r="F229" s="11"/>
      <c r="G229" s="11"/>
      <c r="H229" s="11"/>
      <c r="I229" s="11"/>
      <c r="CC229" s="11"/>
    </row>
    <row r="230" spans="2:81" s="5" customFormat="1" ht="15" x14ac:dyDescent="0.25">
      <c r="B230" s="16"/>
      <c r="C230" s="11"/>
      <c r="D230" s="11"/>
      <c r="E230" s="11"/>
      <c r="F230" s="11"/>
      <c r="G230" s="11"/>
      <c r="H230" s="11"/>
      <c r="I230" s="11"/>
      <c r="CC230" s="11"/>
    </row>
    <row r="231" spans="2:81" s="5" customFormat="1" ht="15" x14ac:dyDescent="0.25">
      <c r="B231" s="16"/>
      <c r="C231" s="11"/>
      <c r="D231" s="11"/>
      <c r="E231" s="11"/>
      <c r="F231" s="11"/>
      <c r="G231" s="11"/>
      <c r="H231" s="11"/>
      <c r="I231" s="11"/>
      <c r="CC231" s="11"/>
    </row>
    <row r="232" spans="2:81" s="5" customFormat="1" ht="15" x14ac:dyDescent="0.25">
      <c r="B232" s="16"/>
      <c r="C232" s="11"/>
      <c r="D232" s="11"/>
      <c r="E232" s="11"/>
      <c r="F232" s="11"/>
      <c r="G232" s="11"/>
      <c r="H232" s="11"/>
      <c r="I232" s="11"/>
      <c r="CC232" s="11"/>
    </row>
    <row r="233" spans="2:81" s="5" customFormat="1" ht="15" x14ac:dyDescent="0.25">
      <c r="B233" s="16"/>
      <c r="C233" s="11"/>
      <c r="D233" s="11"/>
      <c r="E233" s="11"/>
      <c r="F233" s="11"/>
      <c r="G233" s="11"/>
      <c r="H233" s="11"/>
      <c r="I233" s="11"/>
      <c r="CC233" s="11"/>
    </row>
    <row r="234" spans="2:81" s="5" customFormat="1" ht="15" x14ac:dyDescent="0.25">
      <c r="B234" s="16"/>
      <c r="C234" s="11"/>
      <c r="D234" s="11"/>
      <c r="E234" s="11"/>
      <c r="F234" s="11"/>
      <c r="G234" s="11"/>
      <c r="H234" s="11"/>
      <c r="I234" s="11"/>
      <c r="CC234" s="11"/>
    </row>
    <row r="235" spans="2:81" s="5" customFormat="1" ht="15" x14ac:dyDescent="0.25">
      <c r="B235" s="16"/>
      <c r="C235" s="11"/>
      <c r="D235" s="11"/>
      <c r="E235" s="11"/>
      <c r="F235" s="11"/>
      <c r="G235" s="11"/>
      <c r="H235" s="11"/>
      <c r="I235" s="11"/>
      <c r="CC235" s="11"/>
    </row>
    <row r="236" spans="2:81" s="5" customFormat="1" ht="15" x14ac:dyDescent="0.25">
      <c r="B236" s="16"/>
      <c r="C236" s="11"/>
      <c r="D236" s="11"/>
      <c r="E236" s="11"/>
      <c r="F236" s="11"/>
      <c r="G236" s="11"/>
      <c r="H236" s="11"/>
      <c r="I236" s="11"/>
      <c r="CC236" s="11"/>
    </row>
    <row r="237" spans="2:81" s="5" customFormat="1" ht="15" x14ac:dyDescent="0.25">
      <c r="B237" s="16"/>
      <c r="C237" s="11"/>
      <c r="D237" s="11"/>
      <c r="E237" s="11"/>
      <c r="F237" s="11"/>
      <c r="G237" s="11"/>
      <c r="H237" s="11"/>
      <c r="I237" s="11"/>
      <c r="CC237" s="11"/>
    </row>
    <row r="238" spans="2:81" s="5" customFormat="1" ht="15" x14ac:dyDescent="0.25">
      <c r="B238" s="16"/>
      <c r="C238" s="11"/>
      <c r="D238" s="11"/>
      <c r="E238" s="11"/>
      <c r="F238" s="11"/>
      <c r="G238" s="11"/>
      <c r="H238" s="11"/>
      <c r="I238" s="11"/>
      <c r="CC238" s="11"/>
    </row>
    <row r="239" spans="2:81" s="5" customFormat="1" ht="15" x14ac:dyDescent="0.25">
      <c r="B239" s="16"/>
      <c r="C239" s="11"/>
      <c r="D239" s="11"/>
      <c r="E239" s="11"/>
      <c r="F239" s="11"/>
      <c r="G239" s="11"/>
      <c r="H239" s="11"/>
      <c r="I239" s="11"/>
      <c r="CC239" s="11"/>
    </row>
    <row r="240" spans="2:81" s="5" customFormat="1" ht="15" x14ac:dyDescent="0.25">
      <c r="B240" s="16"/>
      <c r="C240" s="11"/>
      <c r="D240" s="11"/>
      <c r="E240" s="11"/>
      <c r="F240" s="11"/>
      <c r="G240" s="11"/>
      <c r="H240" s="11"/>
      <c r="I240" s="11"/>
      <c r="CC240" s="11"/>
    </row>
    <row r="241" spans="2:81" s="5" customFormat="1" ht="15" x14ac:dyDescent="0.25">
      <c r="B241" s="16"/>
      <c r="C241" s="11"/>
      <c r="D241" s="11"/>
      <c r="E241" s="11"/>
      <c r="F241" s="11"/>
      <c r="G241" s="11"/>
      <c r="H241" s="11"/>
      <c r="I241" s="11"/>
      <c r="CC241" s="11"/>
    </row>
    <row r="242" spans="2:81" s="5" customFormat="1" ht="15" x14ac:dyDescent="0.25">
      <c r="B242" s="16"/>
      <c r="C242" s="11"/>
      <c r="D242" s="11"/>
      <c r="E242" s="11"/>
      <c r="F242" s="11"/>
      <c r="G242" s="11"/>
      <c r="H242" s="11"/>
      <c r="I242" s="11"/>
      <c r="CC242" s="11"/>
    </row>
    <row r="243" spans="2:81" s="5" customFormat="1" ht="15" x14ac:dyDescent="0.25">
      <c r="B243" s="16"/>
      <c r="C243" s="11"/>
      <c r="D243" s="11"/>
      <c r="E243" s="11"/>
      <c r="F243" s="11"/>
      <c r="G243" s="11"/>
      <c r="H243" s="11"/>
      <c r="I243" s="11"/>
      <c r="CC243" s="11"/>
    </row>
    <row r="244" spans="2:81" s="5" customFormat="1" ht="15" x14ac:dyDescent="0.25">
      <c r="B244" s="16"/>
      <c r="C244" s="11"/>
      <c r="D244" s="11"/>
      <c r="E244" s="11"/>
      <c r="F244" s="11"/>
      <c r="G244" s="11"/>
      <c r="H244" s="11"/>
      <c r="I244" s="11"/>
      <c r="CC244" s="11"/>
    </row>
    <row r="245" spans="2:81" s="5" customFormat="1" ht="15" x14ac:dyDescent="0.25">
      <c r="B245" s="16"/>
      <c r="C245" s="11"/>
      <c r="D245" s="11"/>
      <c r="E245" s="11"/>
      <c r="F245" s="11"/>
      <c r="G245" s="11"/>
      <c r="H245" s="11"/>
      <c r="I245" s="11"/>
      <c r="CC245" s="11"/>
    </row>
    <row r="246" spans="2:81" s="5" customFormat="1" ht="15" x14ac:dyDescent="0.25">
      <c r="B246" s="16"/>
      <c r="C246" s="11"/>
      <c r="D246" s="11"/>
      <c r="E246" s="11"/>
      <c r="F246" s="11"/>
      <c r="G246" s="11"/>
      <c r="H246" s="11"/>
      <c r="I246" s="11"/>
      <c r="CC246" s="11"/>
    </row>
    <row r="247" spans="2:81" s="5" customFormat="1" ht="15" x14ac:dyDescent="0.25">
      <c r="B247" s="16"/>
      <c r="C247" s="11"/>
      <c r="D247" s="11"/>
      <c r="E247" s="11"/>
      <c r="F247" s="11"/>
      <c r="G247" s="11"/>
      <c r="H247" s="11"/>
      <c r="I247" s="11"/>
      <c r="CC247" s="11"/>
    </row>
    <row r="248" spans="2:81" s="5" customFormat="1" ht="15" x14ac:dyDescent="0.25">
      <c r="B248" s="16"/>
      <c r="C248" s="11"/>
      <c r="D248" s="11"/>
      <c r="E248" s="11"/>
      <c r="F248" s="11"/>
      <c r="G248" s="11"/>
      <c r="H248" s="11"/>
      <c r="I248" s="11"/>
      <c r="CC248" s="11"/>
    </row>
    <row r="249" spans="2:81" s="5" customFormat="1" ht="15" x14ac:dyDescent="0.25">
      <c r="B249" s="16"/>
      <c r="C249" s="11"/>
      <c r="D249" s="11"/>
      <c r="E249" s="11"/>
      <c r="F249" s="11"/>
      <c r="G249" s="11"/>
      <c r="H249" s="11"/>
      <c r="I249" s="11"/>
      <c r="CC249" s="11"/>
    </row>
    <row r="250" spans="2:81" s="5" customFormat="1" ht="15" x14ac:dyDescent="0.25">
      <c r="B250" s="16"/>
      <c r="C250" s="11"/>
      <c r="D250" s="11"/>
      <c r="E250" s="11"/>
      <c r="F250" s="11"/>
      <c r="G250" s="11"/>
      <c r="H250" s="11"/>
      <c r="I250" s="11"/>
      <c r="CC250" s="11"/>
    </row>
    <row r="251" spans="2:81" s="5" customFormat="1" ht="15" x14ac:dyDescent="0.25">
      <c r="B251" s="16"/>
      <c r="C251" s="11"/>
      <c r="D251" s="11"/>
      <c r="E251" s="11"/>
      <c r="F251" s="11"/>
      <c r="G251" s="11"/>
      <c r="H251" s="11"/>
      <c r="I251" s="11"/>
      <c r="CC251" s="11"/>
    </row>
    <row r="252" spans="2:81" s="5" customFormat="1" ht="15" x14ac:dyDescent="0.25">
      <c r="B252" s="16"/>
      <c r="C252" s="11"/>
      <c r="D252" s="11"/>
      <c r="E252" s="11"/>
      <c r="F252" s="11"/>
      <c r="G252" s="11"/>
      <c r="H252" s="11"/>
      <c r="I252" s="11"/>
      <c r="CC252" s="11"/>
    </row>
    <row r="253" spans="2:81" s="5" customFormat="1" ht="15" x14ac:dyDescent="0.25">
      <c r="B253" s="16"/>
      <c r="C253" s="11"/>
      <c r="D253" s="11"/>
      <c r="E253" s="11"/>
      <c r="F253" s="11"/>
      <c r="G253" s="11"/>
      <c r="H253" s="11"/>
      <c r="I253" s="11"/>
      <c r="CC253" s="11"/>
    </row>
    <row r="254" spans="2:81" s="5" customFormat="1" ht="15" x14ac:dyDescent="0.25">
      <c r="B254" s="16"/>
      <c r="C254" s="11"/>
      <c r="D254" s="11"/>
      <c r="E254" s="11"/>
      <c r="F254" s="11"/>
      <c r="G254" s="11"/>
      <c r="H254" s="11"/>
      <c r="I254" s="11"/>
      <c r="CC254" s="11"/>
    </row>
    <row r="255" spans="2:81" s="5" customFormat="1" ht="15" x14ac:dyDescent="0.25">
      <c r="B255" s="16"/>
      <c r="C255" s="11"/>
      <c r="D255" s="11"/>
      <c r="E255" s="11"/>
      <c r="F255" s="11"/>
      <c r="G255" s="11"/>
      <c r="H255" s="11"/>
      <c r="I255" s="11"/>
      <c r="CC255" s="11"/>
    </row>
    <row r="256" spans="2:81" s="5" customFormat="1" ht="15" x14ac:dyDescent="0.25">
      <c r="B256" s="16"/>
      <c r="C256" s="11"/>
      <c r="D256" s="11"/>
      <c r="E256" s="11"/>
      <c r="F256" s="11"/>
      <c r="G256" s="11"/>
      <c r="H256" s="11"/>
      <c r="I256" s="11"/>
      <c r="CC256" s="11"/>
    </row>
    <row r="257" spans="2:81" s="5" customFormat="1" ht="15" x14ac:dyDescent="0.25">
      <c r="B257" s="16"/>
      <c r="C257" s="11"/>
      <c r="D257" s="11"/>
      <c r="E257" s="11"/>
      <c r="F257" s="11"/>
      <c r="G257" s="11"/>
      <c r="H257" s="11"/>
      <c r="I257" s="11"/>
      <c r="CC257" s="11"/>
    </row>
    <row r="258" spans="2:81" s="5" customFormat="1" ht="15" x14ac:dyDescent="0.25">
      <c r="B258" s="16"/>
      <c r="C258" s="11"/>
      <c r="D258" s="11"/>
      <c r="E258" s="11"/>
      <c r="F258" s="11"/>
      <c r="G258" s="11"/>
      <c r="H258" s="11"/>
      <c r="I258" s="11"/>
      <c r="CC258" s="11"/>
    </row>
    <row r="259" spans="2:81" s="5" customFormat="1" ht="15" x14ac:dyDescent="0.25">
      <c r="B259" s="16"/>
      <c r="C259" s="11"/>
      <c r="D259" s="11"/>
      <c r="E259" s="11"/>
      <c r="F259" s="11"/>
      <c r="G259" s="11"/>
      <c r="H259" s="11"/>
      <c r="I259" s="11"/>
      <c r="CC259" s="11"/>
    </row>
    <row r="260" spans="2:81" s="5" customFormat="1" ht="15" x14ac:dyDescent="0.25">
      <c r="B260" s="16"/>
      <c r="C260" s="11"/>
      <c r="D260" s="11"/>
      <c r="E260" s="11"/>
      <c r="F260" s="11"/>
      <c r="G260" s="11"/>
      <c r="H260" s="11"/>
      <c r="I260" s="11"/>
      <c r="CC260" s="11"/>
    </row>
    <row r="261" spans="2:81" s="5" customFormat="1" ht="15" x14ac:dyDescent="0.25">
      <c r="B261" s="16"/>
      <c r="C261" s="11"/>
      <c r="D261" s="11"/>
      <c r="E261" s="11"/>
      <c r="F261" s="11"/>
      <c r="G261" s="11"/>
      <c r="H261" s="11"/>
      <c r="I261" s="11"/>
      <c r="CC261" s="11"/>
    </row>
    <row r="262" spans="2:81" s="5" customFormat="1" ht="15" x14ac:dyDescent="0.25">
      <c r="B262" s="16"/>
      <c r="C262" s="11"/>
      <c r="D262" s="11"/>
      <c r="E262" s="11"/>
      <c r="F262" s="11"/>
      <c r="G262" s="11"/>
      <c r="H262" s="11"/>
      <c r="I262" s="11"/>
      <c r="CC262" s="11"/>
    </row>
    <row r="263" spans="2:81" s="5" customFormat="1" ht="15" x14ac:dyDescent="0.25">
      <c r="B263" s="16"/>
      <c r="C263" s="11"/>
      <c r="D263" s="11"/>
      <c r="E263" s="11"/>
      <c r="F263" s="11"/>
      <c r="G263" s="11"/>
      <c r="H263" s="11"/>
      <c r="I263" s="11"/>
      <c r="CC263" s="11"/>
    </row>
    <row r="264" spans="2:81" s="5" customFormat="1" ht="15" x14ac:dyDescent="0.25">
      <c r="B264" s="16"/>
      <c r="C264" s="11"/>
      <c r="D264" s="11"/>
      <c r="E264" s="11"/>
      <c r="F264" s="11"/>
      <c r="G264" s="11"/>
      <c r="H264" s="11"/>
      <c r="I264" s="11"/>
      <c r="CC264" s="11"/>
    </row>
    <row r="265" spans="2:81" s="5" customFormat="1" ht="15" x14ac:dyDescent="0.25">
      <c r="B265" s="16"/>
      <c r="C265" s="11"/>
      <c r="D265" s="11"/>
      <c r="E265" s="11"/>
      <c r="F265" s="11"/>
      <c r="G265" s="11"/>
      <c r="H265" s="11"/>
      <c r="I265" s="11"/>
      <c r="CC265" s="11"/>
    </row>
    <row r="266" spans="2:81" s="5" customFormat="1" ht="15" x14ac:dyDescent="0.25">
      <c r="B266" s="16"/>
      <c r="C266" s="11"/>
      <c r="D266" s="11"/>
      <c r="E266" s="11"/>
      <c r="F266" s="11"/>
      <c r="G266" s="11"/>
      <c r="H266" s="11"/>
      <c r="I266" s="11"/>
      <c r="CC266" s="11"/>
    </row>
    <row r="267" spans="2:81" s="5" customFormat="1" ht="15" x14ac:dyDescent="0.25">
      <c r="B267" s="16"/>
      <c r="C267" s="11"/>
      <c r="D267" s="11"/>
      <c r="E267" s="11"/>
      <c r="F267" s="11"/>
      <c r="G267" s="11"/>
      <c r="H267" s="11"/>
      <c r="I267" s="11"/>
      <c r="CC267" s="11"/>
    </row>
    <row r="268" spans="2:81" s="5" customFormat="1" ht="15" x14ac:dyDescent="0.25">
      <c r="B268" s="16"/>
      <c r="C268" s="11"/>
      <c r="D268" s="11"/>
      <c r="E268" s="11"/>
      <c r="F268" s="11"/>
      <c r="G268" s="11"/>
      <c r="H268" s="11"/>
      <c r="I268" s="11"/>
      <c r="CC268" s="11"/>
    </row>
    <row r="269" spans="2:81" s="5" customFormat="1" ht="15" x14ac:dyDescent="0.25">
      <c r="B269" s="16"/>
      <c r="C269" s="11"/>
      <c r="D269" s="11"/>
      <c r="E269" s="11"/>
      <c r="F269" s="11"/>
      <c r="G269" s="11"/>
      <c r="H269" s="11"/>
      <c r="I269" s="11"/>
      <c r="CC269" s="11"/>
    </row>
    <row r="270" spans="2:81" s="5" customFormat="1" ht="15" x14ac:dyDescent="0.25">
      <c r="B270" s="16"/>
      <c r="C270" s="11"/>
      <c r="D270" s="11"/>
      <c r="E270" s="11"/>
      <c r="F270" s="11"/>
      <c r="G270" s="11"/>
      <c r="H270" s="11"/>
      <c r="I270" s="11"/>
      <c r="CC270" s="11"/>
    </row>
    <row r="271" spans="2:81" s="5" customFormat="1" ht="15" x14ac:dyDescent="0.25">
      <c r="B271" s="16"/>
      <c r="C271" s="11"/>
      <c r="D271" s="11"/>
      <c r="E271" s="11"/>
      <c r="F271" s="11"/>
      <c r="G271" s="11"/>
      <c r="H271" s="11"/>
      <c r="I271" s="11"/>
      <c r="CC271" s="11"/>
    </row>
    <row r="272" spans="2:81" s="5" customFormat="1" ht="15" x14ac:dyDescent="0.25">
      <c r="B272" s="16"/>
      <c r="C272" s="11"/>
      <c r="D272" s="11"/>
      <c r="E272" s="11"/>
      <c r="F272" s="11"/>
      <c r="G272" s="11"/>
      <c r="H272" s="11"/>
      <c r="I272" s="11"/>
      <c r="CC272" s="11"/>
    </row>
    <row r="273" spans="2:81" s="5" customFormat="1" ht="15" x14ac:dyDescent="0.25">
      <c r="B273" s="16"/>
      <c r="C273" s="11"/>
      <c r="D273" s="11"/>
      <c r="E273" s="11"/>
      <c r="F273" s="11"/>
      <c r="G273" s="11"/>
      <c r="H273" s="11"/>
      <c r="I273" s="11"/>
      <c r="CC273" s="11"/>
    </row>
    <row r="274" spans="2:81" s="5" customFormat="1" ht="15" x14ac:dyDescent="0.25">
      <c r="B274" s="16"/>
      <c r="C274" s="11"/>
      <c r="D274" s="11"/>
      <c r="E274" s="11"/>
      <c r="F274" s="11"/>
      <c r="G274" s="11"/>
      <c r="H274" s="11"/>
      <c r="I274" s="11"/>
      <c r="CC274" s="11"/>
    </row>
    <row r="275" spans="2:81" s="5" customFormat="1" ht="15" x14ac:dyDescent="0.25">
      <c r="B275" s="16"/>
      <c r="C275" s="11"/>
      <c r="D275" s="11"/>
      <c r="E275" s="11"/>
      <c r="F275" s="11"/>
      <c r="G275" s="11"/>
      <c r="H275" s="11"/>
      <c r="I275" s="11"/>
      <c r="CC275" s="11"/>
    </row>
    <row r="276" spans="2:81" s="5" customFormat="1" ht="15" x14ac:dyDescent="0.25">
      <c r="B276" s="16"/>
      <c r="C276" s="11"/>
      <c r="D276" s="11"/>
      <c r="E276" s="11"/>
      <c r="F276" s="11"/>
      <c r="G276" s="11"/>
      <c r="H276" s="11"/>
      <c r="I276" s="11"/>
      <c r="CC276" s="11"/>
    </row>
    <row r="277" spans="2:81" s="5" customFormat="1" ht="15" x14ac:dyDescent="0.25">
      <c r="B277" s="16"/>
      <c r="C277" s="11"/>
      <c r="D277" s="11"/>
      <c r="E277" s="11"/>
      <c r="F277" s="11"/>
      <c r="G277" s="11"/>
      <c r="H277" s="11"/>
      <c r="I277" s="11"/>
      <c r="CC277" s="11"/>
    </row>
    <row r="278" spans="2:81" s="5" customFormat="1" ht="15" x14ac:dyDescent="0.25">
      <c r="B278" s="16"/>
      <c r="C278" s="11"/>
      <c r="D278" s="11"/>
      <c r="E278" s="11"/>
      <c r="F278" s="11"/>
      <c r="G278" s="11"/>
      <c r="H278" s="11"/>
      <c r="I278" s="11"/>
      <c r="CC278" s="11"/>
    </row>
    <row r="279" spans="2:81" s="5" customFormat="1" ht="15" x14ac:dyDescent="0.25">
      <c r="B279" s="16"/>
      <c r="C279" s="11"/>
      <c r="D279" s="11"/>
      <c r="E279" s="11"/>
      <c r="F279" s="11"/>
      <c r="G279" s="11"/>
      <c r="H279" s="11"/>
      <c r="I279" s="11"/>
      <c r="CC279" s="11"/>
    </row>
    <row r="280" spans="2:81" s="5" customFormat="1" ht="15" x14ac:dyDescent="0.25">
      <c r="B280" s="16"/>
      <c r="C280" s="11"/>
      <c r="D280" s="11"/>
      <c r="E280" s="11"/>
      <c r="F280" s="11"/>
      <c r="G280" s="11"/>
      <c r="H280" s="11"/>
      <c r="I280" s="11"/>
      <c r="CC280" s="11"/>
    </row>
    <row r="281" spans="2:81" s="5" customFormat="1" ht="15" x14ac:dyDescent="0.25">
      <c r="B281" s="16"/>
      <c r="C281" s="11"/>
      <c r="D281" s="11"/>
      <c r="E281" s="11"/>
      <c r="F281" s="11"/>
      <c r="G281" s="11"/>
      <c r="H281" s="11"/>
      <c r="I281" s="11"/>
      <c r="CC281" s="11"/>
    </row>
    <row r="282" spans="2:81" s="5" customFormat="1" ht="15" x14ac:dyDescent="0.25">
      <c r="B282" s="16"/>
      <c r="C282" s="11"/>
      <c r="D282" s="11"/>
      <c r="E282" s="11"/>
      <c r="F282" s="11"/>
      <c r="G282" s="11"/>
      <c r="H282" s="11"/>
      <c r="I282" s="11"/>
      <c r="CC282" s="11"/>
    </row>
    <row r="283" spans="2:81" s="5" customFormat="1" ht="15" x14ac:dyDescent="0.25">
      <c r="B283" s="16"/>
      <c r="C283" s="11"/>
      <c r="D283" s="11"/>
      <c r="E283" s="11"/>
      <c r="F283" s="11"/>
      <c r="G283" s="11"/>
      <c r="H283" s="11"/>
      <c r="I283" s="11"/>
      <c r="CC283" s="11"/>
    </row>
    <row r="284" spans="2:81" s="5" customFormat="1" ht="15" x14ac:dyDescent="0.25">
      <c r="B284" s="16"/>
      <c r="C284" s="11"/>
      <c r="D284" s="11"/>
      <c r="E284" s="11"/>
      <c r="F284" s="11"/>
      <c r="G284" s="11"/>
      <c r="H284" s="11"/>
      <c r="I284" s="11"/>
      <c r="CC284" s="11"/>
    </row>
    <row r="285" spans="2:81" s="5" customFormat="1" ht="15" x14ac:dyDescent="0.25">
      <c r="B285" s="16"/>
      <c r="C285" s="11"/>
      <c r="D285" s="11"/>
      <c r="E285" s="11"/>
      <c r="F285" s="11"/>
      <c r="G285" s="11"/>
      <c r="H285" s="11"/>
      <c r="I285" s="11"/>
      <c r="CC285" s="11"/>
    </row>
    <row r="286" spans="2:81" s="5" customFormat="1" ht="15" x14ac:dyDescent="0.25">
      <c r="B286" s="16"/>
      <c r="C286" s="11"/>
      <c r="D286" s="11"/>
      <c r="E286" s="11"/>
      <c r="F286" s="11"/>
      <c r="G286" s="11"/>
      <c r="H286" s="11"/>
      <c r="I286" s="11"/>
      <c r="CC286" s="11"/>
    </row>
    <row r="287" spans="2:81" s="5" customFormat="1" ht="15" x14ac:dyDescent="0.25">
      <c r="B287" s="16"/>
      <c r="C287" s="11"/>
      <c r="D287" s="11"/>
      <c r="E287" s="11"/>
      <c r="F287" s="11"/>
      <c r="G287" s="11"/>
      <c r="H287" s="11"/>
      <c r="I287" s="11"/>
      <c r="CC287" s="11"/>
    </row>
    <row r="288" spans="2:81" s="5" customFormat="1" ht="15" x14ac:dyDescent="0.25">
      <c r="B288" s="16"/>
      <c r="C288" s="11"/>
      <c r="D288" s="11"/>
      <c r="E288" s="11"/>
      <c r="F288" s="11"/>
      <c r="G288" s="11"/>
      <c r="H288" s="11"/>
      <c r="I288" s="11"/>
      <c r="CC288" s="11"/>
    </row>
    <row r="289" spans="2:81" s="5" customFormat="1" ht="15" x14ac:dyDescent="0.25">
      <c r="B289" s="16"/>
      <c r="C289" s="11"/>
      <c r="D289" s="11"/>
      <c r="E289" s="11"/>
      <c r="F289" s="11"/>
      <c r="G289" s="11"/>
      <c r="H289" s="11"/>
      <c r="I289" s="11"/>
      <c r="CC289" s="11"/>
    </row>
    <row r="290" spans="2:81" s="5" customFormat="1" ht="15" x14ac:dyDescent="0.25">
      <c r="B290" s="16"/>
      <c r="C290" s="11"/>
      <c r="D290" s="11"/>
      <c r="E290" s="11"/>
      <c r="F290" s="11"/>
      <c r="G290" s="11"/>
      <c r="H290" s="11"/>
      <c r="I290" s="11"/>
      <c r="CC290" s="11"/>
    </row>
    <row r="291" spans="2:81" s="5" customFormat="1" ht="15" x14ac:dyDescent="0.25">
      <c r="B291" s="16"/>
      <c r="C291" s="11"/>
      <c r="D291" s="11"/>
      <c r="E291" s="11"/>
      <c r="F291" s="11"/>
      <c r="G291" s="11"/>
      <c r="H291" s="11"/>
      <c r="I291" s="11"/>
      <c r="CC291" s="11"/>
    </row>
    <row r="292" spans="2:81" s="5" customFormat="1" ht="15" x14ac:dyDescent="0.25">
      <c r="B292" s="16"/>
      <c r="C292" s="11"/>
      <c r="D292" s="11"/>
      <c r="E292" s="11"/>
      <c r="F292" s="11"/>
      <c r="G292" s="11"/>
      <c r="H292" s="11"/>
      <c r="I292" s="11"/>
      <c r="CC292" s="11"/>
    </row>
    <row r="293" spans="2:81" s="5" customFormat="1" ht="15" x14ac:dyDescent="0.25">
      <c r="B293" s="16"/>
      <c r="C293" s="11"/>
      <c r="D293" s="11"/>
      <c r="E293" s="11"/>
      <c r="F293" s="11"/>
      <c r="G293" s="11"/>
      <c r="H293" s="11"/>
      <c r="I293" s="11"/>
      <c r="CC293" s="11"/>
    </row>
    <row r="294" spans="2:81" s="5" customFormat="1" ht="15" x14ac:dyDescent="0.25">
      <c r="B294" s="16"/>
      <c r="C294" s="11"/>
      <c r="D294" s="11"/>
      <c r="E294" s="11"/>
      <c r="F294" s="11"/>
      <c r="G294" s="11"/>
      <c r="H294" s="11"/>
      <c r="I294" s="11"/>
      <c r="CC294" s="11"/>
    </row>
    <row r="295" spans="2:81" s="5" customFormat="1" ht="15" x14ac:dyDescent="0.25">
      <c r="B295" s="16"/>
      <c r="C295" s="11"/>
      <c r="D295" s="11"/>
      <c r="E295" s="11"/>
      <c r="F295" s="11"/>
      <c r="G295" s="11"/>
      <c r="H295" s="11"/>
      <c r="I295" s="11"/>
      <c r="CC295" s="11"/>
    </row>
    <row r="296" spans="2:81" s="5" customFormat="1" ht="15" x14ac:dyDescent="0.25">
      <c r="B296" s="16"/>
      <c r="C296" s="11"/>
      <c r="D296" s="11"/>
      <c r="E296" s="11"/>
      <c r="F296" s="11"/>
      <c r="G296" s="11"/>
      <c r="H296" s="11"/>
      <c r="I296" s="11"/>
      <c r="CC296" s="11"/>
    </row>
    <row r="297" spans="2:81" s="5" customFormat="1" ht="15" x14ac:dyDescent="0.25">
      <c r="B297" s="16"/>
      <c r="C297" s="11"/>
      <c r="D297" s="11"/>
      <c r="E297" s="11"/>
      <c r="F297" s="11"/>
      <c r="G297" s="11"/>
      <c r="H297" s="11"/>
      <c r="I297" s="11"/>
      <c r="CC297" s="11"/>
    </row>
    <row r="298" spans="2:81" s="5" customFormat="1" ht="15" x14ac:dyDescent="0.25">
      <c r="B298" s="16"/>
      <c r="C298" s="11"/>
      <c r="D298" s="11"/>
      <c r="E298" s="11"/>
      <c r="F298" s="11"/>
      <c r="G298" s="11"/>
      <c r="H298" s="11"/>
      <c r="I298" s="11"/>
      <c r="CC298" s="11"/>
    </row>
    <row r="299" spans="2:81" s="5" customFormat="1" ht="15" x14ac:dyDescent="0.25">
      <c r="B299" s="16"/>
      <c r="C299" s="11"/>
      <c r="D299" s="11"/>
      <c r="E299" s="11"/>
      <c r="F299" s="11"/>
      <c r="G299" s="11"/>
      <c r="H299" s="11"/>
      <c r="I299" s="11"/>
      <c r="CC299" s="11"/>
    </row>
    <row r="300" spans="2:81" s="5" customFormat="1" ht="15" x14ac:dyDescent="0.25">
      <c r="B300" s="16"/>
      <c r="C300" s="11"/>
      <c r="D300" s="11"/>
      <c r="E300" s="11"/>
      <c r="F300" s="11"/>
      <c r="G300" s="11"/>
      <c r="H300" s="11"/>
      <c r="I300" s="11"/>
      <c r="CC300" s="11"/>
    </row>
    <row r="301" spans="2:81" s="5" customFormat="1" ht="15" x14ac:dyDescent="0.25">
      <c r="B301" s="16"/>
      <c r="C301" s="11"/>
      <c r="D301" s="11"/>
      <c r="E301" s="11"/>
      <c r="F301" s="11"/>
      <c r="G301" s="11"/>
      <c r="H301" s="11"/>
      <c r="I301" s="11"/>
      <c r="CC301" s="11"/>
    </row>
    <row r="302" spans="2:81" s="5" customFormat="1" ht="15" x14ac:dyDescent="0.25">
      <c r="B302" s="16"/>
      <c r="C302" s="11"/>
      <c r="D302" s="11"/>
      <c r="E302" s="11"/>
      <c r="F302" s="11"/>
      <c r="G302" s="11"/>
      <c r="H302" s="11"/>
      <c r="I302" s="11"/>
      <c r="CC302" s="11"/>
    </row>
    <row r="303" spans="2:81" s="5" customFormat="1" ht="15" x14ac:dyDescent="0.25">
      <c r="B303" s="16"/>
      <c r="C303" s="11"/>
      <c r="D303" s="11"/>
      <c r="E303" s="11"/>
      <c r="F303" s="11"/>
      <c r="G303" s="11"/>
      <c r="H303" s="11"/>
      <c r="I303" s="11"/>
      <c r="CC303" s="11"/>
    </row>
    <row r="304" spans="2:81" s="5" customFormat="1" ht="15" x14ac:dyDescent="0.25">
      <c r="B304" s="16"/>
      <c r="C304" s="11"/>
      <c r="D304" s="11"/>
      <c r="E304" s="11"/>
      <c r="F304" s="11"/>
      <c r="G304" s="11"/>
      <c r="H304" s="11"/>
      <c r="I304" s="11"/>
      <c r="CC304" s="11"/>
    </row>
    <row r="305" spans="2:81" s="5" customFormat="1" ht="15" x14ac:dyDescent="0.25">
      <c r="B305" s="16"/>
      <c r="C305" s="11"/>
      <c r="D305" s="11"/>
      <c r="E305" s="11"/>
      <c r="F305" s="11"/>
      <c r="G305" s="11"/>
      <c r="H305" s="11"/>
      <c r="I305" s="11"/>
      <c r="CC305" s="11"/>
    </row>
    <row r="306" spans="2:81" s="5" customFormat="1" ht="15" x14ac:dyDescent="0.25">
      <c r="B306" s="16"/>
      <c r="C306" s="11"/>
      <c r="D306" s="11"/>
      <c r="E306" s="11"/>
      <c r="F306" s="11"/>
      <c r="G306" s="11"/>
      <c r="H306" s="11"/>
      <c r="I306" s="11"/>
      <c r="CC306" s="11"/>
    </row>
    <row r="307" spans="2:81" s="5" customFormat="1" ht="15" x14ac:dyDescent="0.25">
      <c r="B307" s="16"/>
      <c r="C307" s="11"/>
      <c r="D307" s="11"/>
      <c r="E307" s="11"/>
      <c r="F307" s="11"/>
      <c r="G307" s="11"/>
      <c r="H307" s="11"/>
      <c r="I307" s="11"/>
      <c r="CC307" s="11"/>
    </row>
    <row r="308" spans="2:81" s="5" customFormat="1" ht="15" x14ac:dyDescent="0.25">
      <c r="B308" s="16"/>
      <c r="C308" s="11"/>
      <c r="D308" s="11"/>
      <c r="E308" s="11"/>
      <c r="F308" s="11"/>
      <c r="G308" s="11"/>
      <c r="H308" s="11"/>
      <c r="I308" s="11"/>
      <c r="CC308" s="11"/>
    </row>
    <row r="309" spans="2:81" s="5" customFormat="1" ht="15" x14ac:dyDescent="0.25">
      <c r="B309" s="16"/>
      <c r="C309" s="11"/>
      <c r="D309" s="11"/>
      <c r="E309" s="11"/>
      <c r="F309" s="11"/>
      <c r="G309" s="11"/>
      <c r="H309" s="11"/>
      <c r="I309" s="11"/>
      <c r="CC309" s="11"/>
    </row>
    <row r="310" spans="2:81" s="5" customFormat="1" ht="15" x14ac:dyDescent="0.25">
      <c r="B310" s="16"/>
      <c r="C310" s="11"/>
      <c r="D310" s="11"/>
      <c r="E310" s="11"/>
      <c r="F310" s="11"/>
      <c r="G310" s="11"/>
      <c r="H310" s="11"/>
      <c r="I310" s="11"/>
      <c r="CC310" s="11"/>
    </row>
    <row r="311" spans="2:81" s="5" customFormat="1" ht="15" x14ac:dyDescent="0.25">
      <c r="B311" s="16"/>
      <c r="C311" s="11"/>
      <c r="D311" s="11"/>
      <c r="E311" s="11"/>
      <c r="F311" s="11"/>
      <c r="G311" s="11"/>
      <c r="H311" s="11"/>
      <c r="I311" s="11"/>
      <c r="CC311" s="11"/>
    </row>
    <row r="312" spans="2:81" s="5" customFormat="1" ht="15" x14ac:dyDescent="0.25">
      <c r="B312" s="16"/>
      <c r="C312" s="11"/>
      <c r="D312" s="11"/>
      <c r="E312" s="11"/>
      <c r="F312" s="11"/>
      <c r="G312" s="11"/>
      <c r="H312" s="11"/>
      <c r="I312" s="11"/>
      <c r="CC312" s="11"/>
    </row>
    <row r="313" spans="2:81" s="5" customFormat="1" ht="15" x14ac:dyDescent="0.25">
      <c r="B313" s="16"/>
      <c r="C313" s="11"/>
      <c r="D313" s="11"/>
      <c r="E313" s="11"/>
      <c r="F313" s="11"/>
      <c r="G313" s="11"/>
      <c r="H313" s="11"/>
      <c r="I313" s="11"/>
      <c r="CC313" s="11"/>
    </row>
    <row r="314" spans="2:81" s="5" customFormat="1" ht="15" x14ac:dyDescent="0.25">
      <c r="B314" s="16"/>
      <c r="C314" s="11"/>
      <c r="D314" s="11"/>
      <c r="E314" s="11"/>
      <c r="F314" s="11"/>
      <c r="G314" s="11"/>
      <c r="H314" s="11"/>
      <c r="I314" s="11"/>
      <c r="CC314" s="11"/>
    </row>
    <row r="315" spans="2:81" s="5" customFormat="1" ht="15" x14ac:dyDescent="0.25">
      <c r="B315" s="16"/>
      <c r="C315" s="11"/>
      <c r="D315" s="11"/>
      <c r="E315" s="11"/>
      <c r="F315" s="11"/>
      <c r="G315" s="11"/>
      <c r="H315" s="11"/>
      <c r="I315" s="11"/>
      <c r="CC315" s="11"/>
    </row>
    <row r="316" spans="2:81" s="5" customFormat="1" ht="15" x14ac:dyDescent="0.25">
      <c r="B316" s="16"/>
      <c r="C316" s="11"/>
      <c r="D316" s="11"/>
      <c r="E316" s="11"/>
      <c r="F316" s="11"/>
      <c r="G316" s="11"/>
      <c r="H316" s="11"/>
      <c r="I316" s="11"/>
      <c r="CC316" s="11"/>
    </row>
    <row r="317" spans="2:81" s="5" customFormat="1" ht="15" x14ac:dyDescent="0.25">
      <c r="B317" s="16"/>
      <c r="C317" s="11"/>
      <c r="D317" s="11"/>
      <c r="E317" s="11"/>
      <c r="F317" s="11"/>
      <c r="G317" s="11"/>
      <c r="H317" s="11"/>
      <c r="I317" s="11"/>
      <c r="CC317" s="11"/>
    </row>
    <row r="318" spans="2:81" s="5" customFormat="1" ht="15" x14ac:dyDescent="0.25">
      <c r="B318" s="16"/>
      <c r="C318" s="11"/>
      <c r="D318" s="11"/>
      <c r="E318" s="11"/>
      <c r="F318" s="11"/>
      <c r="G318" s="11"/>
      <c r="H318" s="11"/>
      <c r="I318" s="11"/>
      <c r="CC318" s="11"/>
    </row>
    <row r="319" spans="2:81" s="5" customFormat="1" ht="15" x14ac:dyDescent="0.25">
      <c r="B319" s="16"/>
      <c r="C319" s="11"/>
      <c r="D319" s="11"/>
      <c r="E319" s="11"/>
      <c r="F319" s="11"/>
      <c r="G319" s="11"/>
      <c r="H319" s="11"/>
      <c r="I319" s="11"/>
      <c r="CC319" s="11"/>
    </row>
    <row r="320" spans="2:81" s="5" customFormat="1" ht="15" x14ac:dyDescent="0.25">
      <c r="B320" s="16"/>
      <c r="C320" s="11"/>
      <c r="D320" s="11"/>
      <c r="E320" s="11"/>
      <c r="F320" s="11"/>
      <c r="G320" s="11"/>
      <c r="H320" s="11"/>
      <c r="I320" s="11"/>
      <c r="CC320" s="11"/>
    </row>
    <row r="321" spans="2:81" s="5" customFormat="1" ht="15" x14ac:dyDescent="0.25">
      <c r="B321" s="16"/>
      <c r="C321" s="11"/>
      <c r="D321" s="11"/>
      <c r="E321" s="11"/>
      <c r="F321" s="11"/>
      <c r="G321" s="11"/>
      <c r="H321" s="11"/>
      <c r="I321" s="11"/>
      <c r="CC321" s="11"/>
    </row>
    <row r="322" spans="2:81" s="5" customFormat="1" ht="15" x14ac:dyDescent="0.25">
      <c r="B322" s="16"/>
      <c r="C322" s="11"/>
      <c r="D322" s="11"/>
      <c r="E322" s="11"/>
      <c r="F322" s="11"/>
      <c r="G322" s="11"/>
      <c r="H322" s="11"/>
      <c r="I322" s="11"/>
      <c r="CC322" s="11"/>
    </row>
    <row r="323" spans="2:81" s="5" customFormat="1" ht="15" x14ac:dyDescent="0.25">
      <c r="B323" s="16"/>
      <c r="C323" s="11"/>
      <c r="D323" s="11"/>
      <c r="E323" s="11"/>
      <c r="F323" s="11"/>
      <c r="G323" s="11"/>
      <c r="H323" s="11"/>
      <c r="I323" s="11"/>
      <c r="CC323" s="11"/>
    </row>
    <row r="324" spans="2:81" s="5" customFormat="1" ht="15" x14ac:dyDescent="0.25">
      <c r="B324" s="16"/>
      <c r="C324" s="11"/>
      <c r="D324" s="11"/>
      <c r="E324" s="11"/>
      <c r="F324" s="11"/>
      <c r="G324" s="11"/>
      <c r="H324" s="11"/>
      <c r="I324" s="11"/>
      <c r="CC324" s="11"/>
    </row>
    <row r="325" spans="2:81" s="5" customFormat="1" ht="15" x14ac:dyDescent="0.25">
      <c r="B325" s="16"/>
      <c r="C325" s="11"/>
      <c r="D325" s="11"/>
      <c r="E325" s="11"/>
      <c r="F325" s="11"/>
      <c r="G325" s="11"/>
      <c r="H325" s="11"/>
      <c r="I325" s="11"/>
      <c r="CC325" s="11"/>
    </row>
    <row r="326" spans="2:81" s="5" customFormat="1" ht="15" x14ac:dyDescent="0.25">
      <c r="B326" s="16"/>
      <c r="C326" s="11"/>
      <c r="D326" s="11"/>
      <c r="E326" s="11"/>
      <c r="F326" s="11"/>
      <c r="G326" s="11"/>
      <c r="H326" s="11"/>
      <c r="I326" s="11"/>
      <c r="CC326" s="11"/>
    </row>
    <row r="327" spans="2:81" s="5" customFormat="1" ht="15" x14ac:dyDescent="0.25">
      <c r="B327" s="16"/>
      <c r="C327" s="11"/>
      <c r="D327" s="11"/>
      <c r="E327" s="11"/>
      <c r="F327" s="11"/>
      <c r="G327" s="11"/>
      <c r="H327" s="11"/>
      <c r="I327" s="11"/>
      <c r="CC327" s="11"/>
    </row>
    <row r="328" spans="2:81" s="5" customFormat="1" ht="15" x14ac:dyDescent="0.25">
      <c r="B328" s="16"/>
      <c r="C328" s="11"/>
      <c r="D328" s="11"/>
      <c r="E328" s="11"/>
      <c r="F328" s="11"/>
      <c r="G328" s="11"/>
      <c r="H328" s="11"/>
      <c r="I328" s="11"/>
      <c r="CC328" s="11"/>
    </row>
    <row r="329" spans="2:81" s="5" customFormat="1" ht="15" x14ac:dyDescent="0.25">
      <c r="B329" s="16"/>
      <c r="C329" s="11"/>
      <c r="D329" s="11"/>
      <c r="E329" s="11"/>
      <c r="F329" s="11"/>
      <c r="G329" s="11"/>
      <c r="H329" s="11"/>
      <c r="I329" s="11"/>
      <c r="CC329" s="11"/>
    </row>
    <row r="330" spans="2:81" s="5" customFormat="1" ht="15" x14ac:dyDescent="0.25">
      <c r="B330" s="16"/>
      <c r="C330" s="11"/>
      <c r="D330" s="11"/>
      <c r="E330" s="11"/>
      <c r="F330" s="11"/>
      <c r="G330" s="11"/>
      <c r="H330" s="11"/>
      <c r="I330" s="11"/>
      <c r="CC330" s="11"/>
    </row>
    <row r="331" spans="2:81" s="5" customFormat="1" ht="15" x14ac:dyDescent="0.25">
      <c r="B331" s="16"/>
      <c r="C331" s="11"/>
      <c r="D331" s="11"/>
      <c r="E331" s="11"/>
      <c r="F331" s="11"/>
      <c r="G331" s="11"/>
      <c r="H331" s="11"/>
      <c r="I331" s="11"/>
      <c r="CC331" s="11"/>
    </row>
    <row r="332" spans="2:81" s="5" customFormat="1" ht="15" x14ac:dyDescent="0.25">
      <c r="B332" s="16"/>
      <c r="C332" s="11"/>
      <c r="D332" s="11"/>
      <c r="E332" s="11"/>
      <c r="F332" s="11"/>
      <c r="G332" s="11"/>
      <c r="H332" s="11"/>
      <c r="I332" s="11"/>
      <c r="CC332" s="11"/>
    </row>
    <row r="333" spans="2:81" s="5" customFormat="1" ht="15" x14ac:dyDescent="0.25">
      <c r="B333" s="16"/>
      <c r="C333" s="11"/>
      <c r="D333" s="11"/>
      <c r="E333" s="11"/>
      <c r="F333" s="11"/>
      <c r="G333" s="11"/>
      <c r="H333" s="11"/>
      <c r="I333" s="11"/>
      <c r="CC333" s="11"/>
    </row>
    <row r="334" spans="2:81" s="5" customFormat="1" ht="15" x14ac:dyDescent="0.25">
      <c r="B334" s="16"/>
      <c r="C334" s="11"/>
      <c r="D334" s="11"/>
      <c r="E334" s="11"/>
      <c r="F334" s="11"/>
      <c r="G334" s="11"/>
      <c r="H334" s="11"/>
      <c r="I334" s="11"/>
      <c r="CC334" s="11"/>
    </row>
    <row r="335" spans="2:81" s="5" customFormat="1" ht="15" x14ac:dyDescent="0.25">
      <c r="B335" s="16"/>
      <c r="C335" s="11"/>
      <c r="D335" s="11"/>
      <c r="E335" s="11"/>
      <c r="F335" s="11"/>
      <c r="G335" s="11"/>
      <c r="H335" s="11"/>
      <c r="I335" s="11"/>
      <c r="CC335" s="11"/>
    </row>
    <row r="336" spans="2:81" s="5" customFormat="1" ht="15" x14ac:dyDescent="0.25">
      <c r="B336" s="16"/>
      <c r="C336" s="11"/>
      <c r="D336" s="11"/>
      <c r="E336" s="11"/>
      <c r="F336" s="11"/>
      <c r="G336" s="11"/>
      <c r="H336" s="11"/>
      <c r="I336" s="11"/>
      <c r="CC336" s="11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  <row r="1847" spans="3:9" x14ac:dyDescent="0.25">
      <c r="C1847" s="10"/>
      <c r="D1847" s="10"/>
      <c r="E1847" s="10"/>
      <c r="F1847" s="10"/>
      <c r="G1847" s="10"/>
      <c r="H1847" s="10"/>
      <c r="I1847" s="10"/>
    </row>
    <row r="1848" spans="3:9" x14ac:dyDescent="0.25">
      <c r="C1848" s="10"/>
      <c r="D1848" s="10"/>
      <c r="E1848" s="10"/>
      <c r="F1848" s="10"/>
      <c r="G1848" s="10"/>
      <c r="H1848" s="10"/>
      <c r="I1848" s="10"/>
    </row>
    <row r="1849" spans="3:9" x14ac:dyDescent="0.25">
      <c r="C1849" s="10"/>
      <c r="D1849" s="10"/>
      <c r="E1849" s="10"/>
      <c r="F1849" s="10"/>
      <c r="G1849" s="10"/>
      <c r="H1849" s="10"/>
      <c r="I1849" s="10"/>
    </row>
  </sheetData>
  <mergeCells count="11">
    <mergeCell ref="I8:I9"/>
    <mergeCell ref="A2:I2"/>
    <mergeCell ref="A8:A9"/>
    <mergeCell ref="B8:B9"/>
    <mergeCell ref="C8:C9"/>
    <mergeCell ref="D8:E8"/>
    <mergeCell ref="CC8:CC9"/>
    <mergeCell ref="W8:Z8"/>
    <mergeCell ref="AA8:AI8"/>
    <mergeCell ref="F8:G8"/>
    <mergeCell ref="H8:H9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topLeftCell="A16" workbookViewId="0">
      <selection activeCell="D20" sqref="D20:D31"/>
    </sheetView>
  </sheetViews>
  <sheetFormatPr defaultRowHeight="15" x14ac:dyDescent="0.25"/>
  <cols>
    <col min="1" max="1" width="12.140625" style="40" customWidth="1"/>
    <col min="2" max="2" width="11.5703125" style="40" customWidth="1"/>
    <col min="3" max="3" width="8" style="40" customWidth="1"/>
    <col min="4" max="4" width="41.5703125" style="40" customWidth="1"/>
    <col min="5" max="5" width="10.140625" style="82" customWidth="1"/>
    <col min="6" max="6" width="9.140625" style="40"/>
    <col min="7" max="7" width="13.42578125" style="40" customWidth="1"/>
    <col min="8" max="8" width="7.7109375" style="40" customWidth="1"/>
    <col min="9" max="9" width="7.85546875" style="40" customWidth="1"/>
    <col min="10" max="10" width="10.42578125" style="40" customWidth="1"/>
    <col min="11" max="16384" width="9.140625" style="40"/>
  </cols>
  <sheetData>
    <row r="1" spans="1:10" x14ac:dyDescent="0.25">
      <c r="A1" s="40" t="s">
        <v>114</v>
      </c>
      <c r="B1" s="41" t="s">
        <v>146</v>
      </c>
      <c r="C1" s="42"/>
      <c r="D1" s="43"/>
      <c r="E1" s="40" t="s">
        <v>116</v>
      </c>
      <c r="F1" s="44"/>
      <c r="I1" s="40" t="s">
        <v>117</v>
      </c>
      <c r="J1" s="45" t="s">
        <v>145</v>
      </c>
    </row>
    <row r="2" spans="1:10" ht="7.5" customHeight="1" thickBot="1" x14ac:dyDescent="0.3">
      <c r="E2" s="40"/>
    </row>
    <row r="3" spans="1:10" ht="15.75" thickBot="1" x14ac:dyDescent="0.3">
      <c r="A3" s="46" t="s">
        <v>118</v>
      </c>
      <c r="B3" s="47" t="s">
        <v>119</v>
      </c>
      <c r="C3" s="47" t="s">
        <v>120</v>
      </c>
      <c r="D3" s="47" t="s">
        <v>121</v>
      </c>
      <c r="E3" s="47" t="s">
        <v>6</v>
      </c>
      <c r="F3" s="47" t="s">
        <v>122</v>
      </c>
      <c r="G3" s="47" t="s">
        <v>123</v>
      </c>
      <c r="H3" s="47" t="s">
        <v>124</v>
      </c>
      <c r="I3" s="47" t="s">
        <v>125</v>
      </c>
      <c r="J3" s="48" t="s">
        <v>126</v>
      </c>
    </row>
    <row r="4" spans="1:10" ht="30" x14ac:dyDescent="0.25">
      <c r="A4" s="49" t="s">
        <v>93</v>
      </c>
      <c r="B4" s="50" t="s">
        <v>127</v>
      </c>
      <c r="C4" s="83" t="s">
        <v>138</v>
      </c>
      <c r="D4" s="51" t="s">
        <v>94</v>
      </c>
      <c r="E4" s="52">
        <v>180</v>
      </c>
      <c r="F4" s="53"/>
      <c r="G4" s="54">
        <v>166.63065255000001</v>
      </c>
      <c r="H4" s="54">
        <v>4.96</v>
      </c>
      <c r="I4" s="54">
        <v>4.7699999999999996</v>
      </c>
      <c r="J4" s="55">
        <v>26.3</v>
      </c>
    </row>
    <row r="5" spans="1:10" x14ac:dyDescent="0.25">
      <c r="A5" s="56"/>
      <c r="B5" s="57"/>
      <c r="C5" s="84" t="s">
        <v>115</v>
      </c>
      <c r="D5" s="58" t="s">
        <v>95</v>
      </c>
      <c r="E5" s="44">
        <v>15</v>
      </c>
      <c r="F5" s="59"/>
      <c r="G5" s="60">
        <v>99.096000000000004</v>
      </c>
      <c r="H5" s="60">
        <v>0.12</v>
      </c>
      <c r="I5" s="60">
        <v>10.88</v>
      </c>
      <c r="J5" s="61">
        <v>0.2</v>
      </c>
    </row>
    <row r="6" spans="1:10" x14ac:dyDescent="0.25">
      <c r="A6" s="56"/>
      <c r="B6" s="62" t="s">
        <v>128</v>
      </c>
      <c r="C6" s="84" t="s">
        <v>139</v>
      </c>
      <c r="D6" s="58" t="s">
        <v>96</v>
      </c>
      <c r="E6" s="44">
        <v>200</v>
      </c>
      <c r="F6" s="59"/>
      <c r="G6" s="60">
        <v>97.020166000000003</v>
      </c>
      <c r="H6" s="60">
        <v>3.41</v>
      </c>
      <c r="I6" s="60">
        <v>3.21</v>
      </c>
      <c r="J6" s="61">
        <v>14.6</v>
      </c>
    </row>
    <row r="7" spans="1:10" x14ac:dyDescent="0.25">
      <c r="A7" s="56"/>
      <c r="B7" s="62" t="s">
        <v>129</v>
      </c>
      <c r="C7" s="84" t="s">
        <v>115</v>
      </c>
      <c r="D7" s="58" t="s">
        <v>147</v>
      </c>
      <c r="E7" s="44">
        <v>60</v>
      </c>
      <c r="F7" s="59"/>
      <c r="G7" s="60">
        <v>134.34059999999999</v>
      </c>
      <c r="H7" s="60">
        <v>3.97</v>
      </c>
      <c r="I7" s="60">
        <v>0.39</v>
      </c>
      <c r="J7" s="61">
        <v>28.14</v>
      </c>
    </row>
    <row r="8" spans="1:10" x14ac:dyDescent="0.25">
      <c r="A8" s="56"/>
      <c r="B8" s="62" t="s">
        <v>130</v>
      </c>
      <c r="C8" s="84" t="s">
        <v>115</v>
      </c>
      <c r="D8" s="58"/>
      <c r="E8" s="44"/>
      <c r="F8" s="59"/>
      <c r="G8" s="60"/>
      <c r="H8" s="60"/>
      <c r="I8" s="60"/>
      <c r="J8" s="61"/>
    </row>
    <row r="9" spans="1:10" x14ac:dyDescent="0.25">
      <c r="A9" s="56"/>
      <c r="B9" s="57"/>
      <c r="C9" s="57"/>
      <c r="D9" s="58" t="s">
        <v>148</v>
      </c>
      <c r="E9" s="44">
        <v>48</v>
      </c>
      <c r="F9" s="59"/>
      <c r="G9" s="60">
        <v>92.822400000000002</v>
      </c>
      <c r="H9" s="60">
        <v>3.17</v>
      </c>
      <c r="I9" s="60">
        <v>0.57999999999999996</v>
      </c>
      <c r="J9" s="61">
        <v>20.02</v>
      </c>
    </row>
    <row r="10" spans="1:10" ht="15.75" thickBot="1" x14ac:dyDescent="0.3">
      <c r="A10" s="63"/>
      <c r="B10" s="64"/>
      <c r="C10" s="64"/>
      <c r="D10" s="65"/>
      <c r="E10" s="66"/>
      <c r="F10" s="67"/>
      <c r="G10" s="68"/>
      <c r="H10" s="68"/>
      <c r="I10" s="68"/>
      <c r="J10" s="69"/>
    </row>
    <row r="11" spans="1:10" x14ac:dyDescent="0.25">
      <c r="A11" s="56" t="s">
        <v>100</v>
      </c>
      <c r="B11" s="70" t="s">
        <v>131</v>
      </c>
      <c r="C11" s="85" t="s">
        <v>140</v>
      </c>
      <c r="D11" s="71"/>
      <c r="E11" s="72"/>
      <c r="F11" s="73"/>
      <c r="G11" s="74"/>
      <c r="H11" s="74"/>
      <c r="I11" s="74"/>
      <c r="J11" s="75"/>
    </row>
    <row r="12" spans="1:10" ht="30" x14ac:dyDescent="0.25">
      <c r="A12" s="56"/>
      <c r="B12" s="62" t="s">
        <v>132</v>
      </c>
      <c r="C12" s="84" t="s">
        <v>115</v>
      </c>
      <c r="D12" s="71" t="s">
        <v>150</v>
      </c>
      <c r="E12" s="72" t="s">
        <v>151</v>
      </c>
      <c r="F12" s="73"/>
      <c r="G12" s="74">
        <v>223.1</v>
      </c>
      <c r="H12" s="74">
        <v>9</v>
      </c>
      <c r="I12" s="74">
        <v>17</v>
      </c>
      <c r="J12" s="75">
        <v>11.9</v>
      </c>
    </row>
    <row r="13" spans="1:10" x14ac:dyDescent="0.25">
      <c r="A13" s="56"/>
      <c r="B13" s="62" t="s">
        <v>133</v>
      </c>
      <c r="C13" s="84" t="s">
        <v>141</v>
      </c>
      <c r="D13" s="58" t="s">
        <v>103</v>
      </c>
      <c r="E13" s="44">
        <v>100</v>
      </c>
      <c r="F13" s="59"/>
      <c r="G13" s="60">
        <v>147.07453204926628</v>
      </c>
      <c r="H13" s="60">
        <v>19.649999999999999</v>
      </c>
      <c r="I13" s="60">
        <v>6.15</v>
      </c>
      <c r="J13" s="61">
        <v>3.33</v>
      </c>
    </row>
    <row r="14" spans="1:10" ht="30" x14ac:dyDescent="0.25">
      <c r="A14" s="56"/>
      <c r="B14" s="62" t="s">
        <v>134</v>
      </c>
      <c r="C14" s="84" t="s">
        <v>142</v>
      </c>
      <c r="D14" s="58" t="s">
        <v>152</v>
      </c>
      <c r="E14" s="44" t="s">
        <v>153</v>
      </c>
      <c r="F14" s="59"/>
      <c r="G14" s="60">
        <v>162</v>
      </c>
      <c r="H14" s="60">
        <v>2.89</v>
      </c>
      <c r="I14" s="60">
        <v>5</v>
      </c>
      <c r="J14" s="61">
        <v>26</v>
      </c>
    </row>
    <row r="15" spans="1:10" x14ac:dyDescent="0.25">
      <c r="A15" s="56"/>
      <c r="B15" s="62" t="s">
        <v>135</v>
      </c>
      <c r="C15" s="84" t="s">
        <v>143</v>
      </c>
      <c r="D15" s="58" t="s">
        <v>106</v>
      </c>
      <c r="E15" s="44">
        <v>200</v>
      </c>
      <c r="F15" s="59"/>
      <c r="G15" s="60">
        <v>70.710400000000007</v>
      </c>
      <c r="H15" s="60">
        <v>0</v>
      </c>
      <c r="I15" s="60">
        <v>0</v>
      </c>
      <c r="J15" s="61">
        <v>18.95</v>
      </c>
    </row>
    <row r="16" spans="1:10" x14ac:dyDescent="0.25">
      <c r="A16" s="56"/>
      <c r="B16" s="62" t="s">
        <v>136</v>
      </c>
      <c r="C16" s="84" t="s">
        <v>115</v>
      </c>
      <c r="D16" s="58" t="s">
        <v>147</v>
      </c>
      <c r="E16" s="44">
        <v>30</v>
      </c>
      <c r="F16" s="59"/>
      <c r="G16" s="60">
        <v>67.170299999999997</v>
      </c>
      <c r="H16" s="60">
        <v>1.98</v>
      </c>
      <c r="I16" s="60">
        <v>0.2</v>
      </c>
      <c r="J16" s="61">
        <v>14.07</v>
      </c>
    </row>
    <row r="17" spans="1:10" x14ac:dyDescent="0.25">
      <c r="A17" s="56"/>
      <c r="B17" s="62" t="s">
        <v>137</v>
      </c>
      <c r="C17" s="84" t="s">
        <v>115</v>
      </c>
      <c r="D17" s="58"/>
      <c r="E17" s="44"/>
      <c r="F17" s="59"/>
      <c r="G17" s="60"/>
      <c r="H17" s="60"/>
      <c r="I17" s="60"/>
      <c r="J17" s="61"/>
    </row>
    <row r="18" spans="1:10" x14ac:dyDescent="0.25">
      <c r="A18" s="56"/>
      <c r="B18" s="76"/>
      <c r="C18" s="86" t="s">
        <v>144</v>
      </c>
      <c r="D18" s="77" t="s">
        <v>149</v>
      </c>
      <c r="E18" s="78">
        <v>45</v>
      </c>
      <c r="F18" s="79"/>
      <c r="G18" s="80">
        <v>142.19730000000001</v>
      </c>
      <c r="H18" s="80">
        <v>1.18</v>
      </c>
      <c r="I18" s="80">
        <v>1.31</v>
      </c>
      <c r="J18" s="81">
        <v>32.92</v>
      </c>
    </row>
    <row r="19" spans="1:10" ht="15.75" thickBot="1" x14ac:dyDescent="0.3">
      <c r="A19" s="63"/>
      <c r="B19" s="64"/>
      <c r="C19" s="64"/>
      <c r="D19" s="65"/>
      <c r="E19" s="66"/>
      <c r="F19" s="67"/>
      <c r="G19" s="68"/>
      <c r="H19" s="68"/>
      <c r="I19" s="68"/>
      <c r="J19" s="6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5">
        <v>45933.372997685183</v>
      </c>
    </row>
    <row r="2" spans="1:2" x14ac:dyDescent="0.2">
      <c r="A2" t="s">
        <v>83</v>
      </c>
      <c r="B2" s="15">
        <v>45932.374664351853</v>
      </c>
    </row>
    <row r="3" spans="1:2" x14ac:dyDescent="0.2">
      <c r="A3" t="s">
        <v>84</v>
      </c>
      <c r="B3" t="s">
        <v>91</v>
      </c>
    </row>
    <row r="4" spans="1:2" x14ac:dyDescent="0.2">
      <c r="A4" t="s">
        <v>85</v>
      </c>
      <c r="B4" t="s">
        <v>92</v>
      </c>
    </row>
    <row r="5" spans="1:2" x14ac:dyDescent="0.2">
      <c r="B5">
        <v>1</v>
      </c>
    </row>
    <row r="6" spans="1:2" x14ac:dyDescent="0.2">
      <c r="B6" s="39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24</vt:i4>
      </vt:variant>
    </vt:vector>
  </HeadingPairs>
  <TitlesOfParts>
    <vt:vector size="27" baseType="lpstr">
      <vt:lpstr>03.10.2025</vt:lpstr>
      <vt:lpstr>1</vt:lpstr>
      <vt:lpstr>Dop</vt:lpstr>
      <vt:lpstr>Бел_кол</vt:lpstr>
      <vt:lpstr>Бл_кол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Пользователь2</cp:lastModifiedBy>
  <cp:lastPrinted>2013-04-14T08:21:27Z</cp:lastPrinted>
  <dcterms:created xsi:type="dcterms:W3CDTF">2002-09-22T07:35:02Z</dcterms:created>
  <dcterms:modified xsi:type="dcterms:W3CDTF">2025-10-02T04:12:19Z</dcterms:modified>
</cp:coreProperties>
</file>